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C:\03_経産省\Teams\04_様式資料\様式案\"/>
    </mc:Choice>
  </mc:AlternateContent>
  <xr:revisionPtr revIDLastSave="0" documentId="13_ncr:1_{2A73843B-2A02-4CE7-A1A6-3B16D284A86D}" xr6:coauthVersionLast="47" xr6:coauthVersionMax="47" xr10:uidLastSave="{00000000-0000-0000-0000-000000000000}"/>
  <bookViews>
    <workbookView xWindow="-120" yWindow="-120" windowWidth="38640" windowHeight="21240" tabRatio="881" activeTab="1" xr2:uid="{48D31B4F-F43C-4485-81B1-DE37D8DB8D4A}"/>
  </bookViews>
  <sheets>
    <sheet name="記入要領" sheetId="21" r:id="rId1"/>
    <sheet name="①申請者情報" sheetId="17" r:id="rId2"/>
    <sheet name="②補助事業情報" sheetId="1" r:id="rId3"/>
    <sheet name="③経費明細書" sheetId="18" r:id="rId4"/>
    <sheet name="＞コンソーシアム形式で使用する場合に入力するシート" sheetId="68" r:id="rId5"/>
    <sheet name="②補助事業情報(事業者2)" sheetId="294" r:id="rId6"/>
    <sheet name="②補助事業情報(事業者3)" sheetId="295" r:id="rId7"/>
    <sheet name="②補助事業情報(事業者4)" sheetId="296" r:id="rId8"/>
    <sheet name="②補助事業情報(事業者5)" sheetId="297" r:id="rId9"/>
    <sheet name="②補助事業情報(事業者6)" sheetId="298" r:id="rId10"/>
    <sheet name="②補助事業情報(事業者7)" sheetId="299" r:id="rId11"/>
    <sheet name="②補助事業情報(事業者8)" sheetId="300" r:id="rId12"/>
    <sheet name="②補助事業情報(事業者9)" sheetId="301" r:id="rId13"/>
    <sheet name="②補助事業情報(事業者10)" sheetId="302" r:id="rId14"/>
    <sheet name="【参考】業種" sheetId="8" r:id="rId15"/>
    <sheet name="【参考】最低賃金の5年間の年平均の年平均上昇率" sheetId="6" r:id="rId16"/>
  </sheets>
  <definedNames>
    <definedName name="A_農業・林業">【参考】業種!$E$3:$E$4</definedName>
    <definedName name="B_漁業">【参考】業種!$F$3:$F$4</definedName>
    <definedName name="C_鉱業・採石業・砂利採取業">【参考】業種!$G$3</definedName>
    <definedName name="D_建設業">【参考】業種!$H$3:$H$5</definedName>
    <definedName name="E_製造業">【参考】業種!$I$3:$I$26</definedName>
    <definedName name="F_電気・ガス・熱供給・水道業">【参考】業種!$J$3:$J$6</definedName>
    <definedName name="G_情報通信業">【参考】業種!$K$3:$K$7</definedName>
    <definedName name="H_運輸業・郵便業">【参考】業種!$L$3:$L$10</definedName>
    <definedName name="I_卸売業・小売業">【参考】業種!$M$3:$M$14</definedName>
    <definedName name="J_金融業・保険業">【参考】業種!$N$3:$N$8</definedName>
    <definedName name="K_不動産業・物品賃貸業">【参考】業種!$O$3:$O$5</definedName>
    <definedName name="L_学術研究・専門・技術サービス業">【参考】業種!$P$3:$P$6</definedName>
    <definedName name="M_宿泊業・飲食サービス業">【参考】業種!$Q$3:$Q$5</definedName>
    <definedName name="N_生活関連サービス業・娯楽業">【参考】業種!$R$3:$R$5</definedName>
    <definedName name="O_教育・学習支援業">【参考】業種!$S$3:$S$4</definedName>
    <definedName name="P_医療・福祉">【参考】業種!$T$3:$T$5</definedName>
    <definedName name="_xlnm.Print_Area" localSheetId="2">②補助事業情報!$A$1:$P$225</definedName>
    <definedName name="_xlnm.Print_Area" localSheetId="13">'②補助事業情報(事業者10)'!$A$1:$P$225</definedName>
    <definedName name="_xlnm.Print_Area" localSheetId="5">'②補助事業情報(事業者2)'!$A$1:$P$225</definedName>
    <definedName name="_xlnm.Print_Area" localSheetId="6">'②補助事業情報(事業者3)'!$A$1:$P$225</definedName>
    <definedName name="_xlnm.Print_Area" localSheetId="7">'②補助事業情報(事業者4)'!$A$1:$P$225</definedName>
    <definedName name="_xlnm.Print_Area" localSheetId="8">'②補助事業情報(事業者5)'!$A$1:$P$225</definedName>
    <definedName name="_xlnm.Print_Area" localSheetId="9">'②補助事業情報(事業者6)'!$A$1:$P$225</definedName>
    <definedName name="_xlnm.Print_Area" localSheetId="10">'②補助事業情報(事業者7)'!$A$1:$P$225</definedName>
    <definedName name="_xlnm.Print_Area" localSheetId="11">'②補助事業情報(事業者8)'!$A$1:$P$225</definedName>
    <definedName name="_xlnm.Print_Area" localSheetId="12">'②補助事業情報(事業者9)'!$A$1:$P$225</definedName>
    <definedName name="Q_複合サービス事業">【参考】業種!$U$3:$U$4</definedName>
    <definedName name="R_サービス業_他に分類されないもの">【参考】業種!$V$3:$V$11</definedName>
    <definedName name="S_公務_他に分類されるものを除く">【参考】業種!$W$3:$W$4</definedName>
    <definedName name="T_分類不能の産業">【参考】業種!$X$3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302" l="1"/>
  <c r="J223" i="302"/>
  <c r="H222" i="302"/>
  <c r="G217" i="302"/>
  <c r="L201" i="302"/>
  <c r="I201" i="302"/>
  <c r="H201" i="302"/>
  <c r="P200" i="302"/>
  <c r="P201" i="302" s="1"/>
  <c r="O200" i="302"/>
  <c r="O201" i="302" s="1"/>
  <c r="N200" i="302"/>
  <c r="N201" i="302" s="1"/>
  <c r="M200" i="302"/>
  <c r="L200" i="302"/>
  <c r="M201" i="302" s="1"/>
  <c r="K200" i="302"/>
  <c r="J200" i="302"/>
  <c r="K201" i="302" s="1"/>
  <c r="I200" i="302"/>
  <c r="H200" i="302"/>
  <c r="G200" i="302"/>
  <c r="I199" i="302"/>
  <c r="H199" i="302"/>
  <c r="P198" i="302"/>
  <c r="O198" i="302"/>
  <c r="H198" i="302"/>
  <c r="P197" i="302"/>
  <c r="P199" i="302" s="1"/>
  <c r="O197" i="302"/>
  <c r="O199" i="302" s="1"/>
  <c r="N197" i="302"/>
  <c r="N199" i="302" s="1"/>
  <c r="M197" i="302"/>
  <c r="M199" i="302" s="1"/>
  <c r="L197" i="302"/>
  <c r="L199" i="302" s="1"/>
  <c r="K197" i="302"/>
  <c r="K199" i="302" s="1"/>
  <c r="J197" i="302"/>
  <c r="J199" i="302" s="1"/>
  <c r="I197" i="302"/>
  <c r="H197" i="302"/>
  <c r="G197" i="302"/>
  <c r="P196" i="302"/>
  <c r="O196" i="302"/>
  <c r="N196" i="302"/>
  <c r="N198" i="302" s="1"/>
  <c r="M196" i="302"/>
  <c r="M198" i="302" s="1"/>
  <c r="L196" i="302"/>
  <c r="L198" i="302" s="1"/>
  <c r="K196" i="302"/>
  <c r="K198" i="302" s="1"/>
  <c r="J196" i="302"/>
  <c r="J198" i="302" s="1"/>
  <c r="I196" i="302"/>
  <c r="I198" i="302" s="1"/>
  <c r="H196" i="302"/>
  <c r="G196" i="302"/>
  <c r="Q186" i="302"/>
  <c r="P186" i="302"/>
  <c r="G185" i="302"/>
  <c r="D185" i="302"/>
  <c r="P182" i="302"/>
  <c r="M182" i="302"/>
  <c r="L182" i="302"/>
  <c r="I182" i="302"/>
  <c r="P181" i="302"/>
  <c r="O181" i="302"/>
  <c r="N181" i="302"/>
  <c r="O182" i="302" s="1"/>
  <c r="M181" i="302"/>
  <c r="L181" i="302"/>
  <c r="K181" i="302"/>
  <c r="K182" i="302" s="1"/>
  <c r="J181" i="302"/>
  <c r="J182" i="302" s="1"/>
  <c r="I181" i="302"/>
  <c r="H181" i="302"/>
  <c r="H182" i="302" s="1"/>
  <c r="G181" i="302"/>
  <c r="M180" i="302"/>
  <c r="L180" i="302"/>
  <c r="K180" i="302"/>
  <c r="J180" i="302"/>
  <c r="I180" i="302"/>
  <c r="L179" i="302"/>
  <c r="K179" i="302"/>
  <c r="J179" i="302"/>
  <c r="H179" i="302"/>
  <c r="P178" i="302"/>
  <c r="P180" i="302" s="1"/>
  <c r="O178" i="302"/>
  <c r="O180" i="302" s="1"/>
  <c r="N178" i="302"/>
  <c r="N180" i="302" s="1"/>
  <c r="M178" i="302"/>
  <c r="L178" i="302"/>
  <c r="K178" i="302"/>
  <c r="J178" i="302"/>
  <c r="I178" i="302"/>
  <c r="H178" i="302"/>
  <c r="H180" i="302" s="1"/>
  <c r="G178" i="302"/>
  <c r="P177" i="302"/>
  <c r="P179" i="302" s="1"/>
  <c r="O177" i="302"/>
  <c r="O179" i="302" s="1"/>
  <c r="N177" i="302"/>
  <c r="N179" i="302" s="1"/>
  <c r="M177" i="302"/>
  <c r="M179" i="302" s="1"/>
  <c r="L177" i="302"/>
  <c r="K177" i="302"/>
  <c r="J177" i="302"/>
  <c r="I177" i="302"/>
  <c r="H177" i="302"/>
  <c r="I179" i="302" s="1"/>
  <c r="G177" i="302"/>
  <c r="Q167" i="302"/>
  <c r="G166" i="302"/>
  <c r="D166" i="302"/>
  <c r="P163" i="302"/>
  <c r="M163" i="302"/>
  <c r="I163" i="302"/>
  <c r="H163" i="302"/>
  <c r="P162" i="302"/>
  <c r="O162" i="302"/>
  <c r="O163" i="302" s="1"/>
  <c r="N162" i="302"/>
  <c r="N163" i="302" s="1"/>
  <c r="M162" i="302"/>
  <c r="L162" i="302"/>
  <c r="L163" i="302" s="1"/>
  <c r="K162" i="302"/>
  <c r="K163" i="302" s="1"/>
  <c r="J162" i="302"/>
  <c r="J163" i="302" s="1"/>
  <c r="I162" i="302"/>
  <c r="H162" i="302"/>
  <c r="G162" i="302"/>
  <c r="P161" i="302"/>
  <c r="O161" i="302"/>
  <c r="N161" i="302"/>
  <c r="M161" i="302"/>
  <c r="P160" i="302"/>
  <c r="O160" i="302"/>
  <c r="N160" i="302"/>
  <c r="L160" i="302"/>
  <c r="K160" i="302"/>
  <c r="P159" i="302"/>
  <c r="O159" i="302"/>
  <c r="N159" i="302"/>
  <c r="M159" i="302"/>
  <c r="L159" i="302"/>
  <c r="L161" i="302" s="1"/>
  <c r="K159" i="302"/>
  <c r="K161" i="302" s="1"/>
  <c r="J159" i="302"/>
  <c r="J161" i="302" s="1"/>
  <c r="I159" i="302"/>
  <c r="I161" i="302" s="1"/>
  <c r="H159" i="302"/>
  <c r="H161" i="302" s="1"/>
  <c r="G159" i="302"/>
  <c r="P158" i="302"/>
  <c r="O158" i="302"/>
  <c r="N158" i="302"/>
  <c r="M158" i="302"/>
  <c r="L158" i="302"/>
  <c r="M160" i="302" s="1"/>
  <c r="K158" i="302"/>
  <c r="J158" i="302"/>
  <c r="J160" i="302" s="1"/>
  <c r="I158" i="302"/>
  <c r="I160" i="302" s="1"/>
  <c r="H158" i="302"/>
  <c r="H160" i="302" s="1"/>
  <c r="G158" i="302"/>
  <c r="Q148" i="302"/>
  <c r="N148" i="302"/>
  <c r="D148" i="302"/>
  <c r="G147" i="302"/>
  <c r="P147" i="302" s="1"/>
  <c r="D147" i="302"/>
  <c r="N144" i="302"/>
  <c r="M144" i="302"/>
  <c r="L144" i="302"/>
  <c r="I144" i="302"/>
  <c r="H144" i="302"/>
  <c r="P143" i="302"/>
  <c r="P144" i="302" s="1"/>
  <c r="O143" i="302"/>
  <c r="O144" i="302" s="1"/>
  <c r="N143" i="302"/>
  <c r="M143" i="302"/>
  <c r="L143" i="302"/>
  <c r="K143" i="302"/>
  <c r="J143" i="302"/>
  <c r="K144" i="302" s="1"/>
  <c r="I143" i="302"/>
  <c r="H143" i="302"/>
  <c r="G143" i="302"/>
  <c r="I142" i="302"/>
  <c r="H142" i="302"/>
  <c r="P141" i="302"/>
  <c r="O141" i="302"/>
  <c r="H141" i="302"/>
  <c r="P140" i="302"/>
  <c r="P142" i="302" s="1"/>
  <c r="O140" i="302"/>
  <c r="O142" i="302" s="1"/>
  <c r="N140" i="302"/>
  <c r="N142" i="302" s="1"/>
  <c r="M140" i="302"/>
  <c r="M142" i="302" s="1"/>
  <c r="L140" i="302"/>
  <c r="L142" i="302" s="1"/>
  <c r="K140" i="302"/>
  <c r="K142" i="302" s="1"/>
  <c r="J140" i="302"/>
  <c r="J142" i="302" s="1"/>
  <c r="I140" i="302"/>
  <c r="H140" i="302"/>
  <c r="G140" i="302"/>
  <c r="P139" i="302"/>
  <c r="O139" i="302"/>
  <c r="N139" i="302"/>
  <c r="N141" i="302" s="1"/>
  <c r="M139" i="302"/>
  <c r="M141" i="302" s="1"/>
  <c r="L139" i="302"/>
  <c r="L141" i="302" s="1"/>
  <c r="K139" i="302"/>
  <c r="K141" i="302" s="1"/>
  <c r="J139" i="302"/>
  <c r="J141" i="302" s="1"/>
  <c r="I139" i="302"/>
  <c r="I141" i="302" s="1"/>
  <c r="H139" i="302"/>
  <c r="G139" i="302"/>
  <c r="Q129" i="302"/>
  <c r="N129" i="302"/>
  <c r="G128" i="302"/>
  <c r="P129" i="302" s="1"/>
  <c r="D128" i="302"/>
  <c r="P125" i="302"/>
  <c r="M125" i="302"/>
  <c r="L125" i="302"/>
  <c r="I125" i="302"/>
  <c r="P124" i="302"/>
  <c r="O124" i="302"/>
  <c r="N124" i="302"/>
  <c r="O125" i="302" s="1"/>
  <c r="M124" i="302"/>
  <c r="L124" i="302"/>
  <c r="K124" i="302"/>
  <c r="K125" i="302" s="1"/>
  <c r="J124" i="302"/>
  <c r="J125" i="302" s="1"/>
  <c r="I124" i="302"/>
  <c r="H124" i="302"/>
  <c r="H125" i="302" s="1"/>
  <c r="G124" i="302"/>
  <c r="M123" i="302"/>
  <c r="L123" i="302"/>
  <c r="K123" i="302"/>
  <c r="J123" i="302"/>
  <c r="I123" i="302"/>
  <c r="L122" i="302"/>
  <c r="K122" i="302"/>
  <c r="J122" i="302"/>
  <c r="H122" i="302"/>
  <c r="P121" i="302"/>
  <c r="P123" i="302" s="1"/>
  <c r="O121" i="302"/>
  <c r="O123" i="302" s="1"/>
  <c r="N121" i="302"/>
  <c r="N123" i="302" s="1"/>
  <c r="M121" i="302"/>
  <c r="L121" i="302"/>
  <c r="K121" i="302"/>
  <c r="J121" i="302"/>
  <c r="I121" i="302"/>
  <c r="H121" i="302"/>
  <c r="H123" i="302" s="1"/>
  <c r="G121" i="302"/>
  <c r="P120" i="302"/>
  <c r="P122" i="302" s="1"/>
  <c r="O120" i="302"/>
  <c r="O122" i="302" s="1"/>
  <c r="N120" i="302"/>
  <c r="N122" i="302" s="1"/>
  <c r="M120" i="302"/>
  <c r="M122" i="302" s="1"/>
  <c r="L120" i="302"/>
  <c r="K120" i="302"/>
  <c r="J120" i="302"/>
  <c r="I120" i="302"/>
  <c r="H120" i="302"/>
  <c r="I122" i="302" s="1"/>
  <c r="G120" i="302"/>
  <c r="Q110" i="302"/>
  <c r="G109" i="302"/>
  <c r="I223" i="302" s="1"/>
  <c r="D109" i="302"/>
  <c r="P106" i="302"/>
  <c r="M106" i="302"/>
  <c r="J106" i="302"/>
  <c r="I106" i="302"/>
  <c r="H106" i="302"/>
  <c r="P105" i="302"/>
  <c r="O105" i="302"/>
  <c r="O106" i="302" s="1"/>
  <c r="N105" i="302"/>
  <c r="N106" i="302" s="1"/>
  <c r="M105" i="302"/>
  <c r="L105" i="302"/>
  <c r="L106" i="302" s="1"/>
  <c r="K105" i="302"/>
  <c r="K106" i="302" s="1"/>
  <c r="J105" i="302"/>
  <c r="I105" i="302"/>
  <c r="H105" i="302"/>
  <c r="G105" i="302"/>
  <c r="P104" i="302"/>
  <c r="O104" i="302"/>
  <c r="N104" i="302"/>
  <c r="M104" i="302"/>
  <c r="P103" i="302"/>
  <c r="O103" i="302"/>
  <c r="N103" i="302"/>
  <c r="L103" i="302"/>
  <c r="K103" i="302"/>
  <c r="P102" i="302"/>
  <c r="O102" i="302"/>
  <c r="N102" i="302"/>
  <c r="M102" i="302"/>
  <c r="L102" i="302"/>
  <c r="L104" i="302" s="1"/>
  <c r="K102" i="302"/>
  <c r="K104" i="302" s="1"/>
  <c r="J102" i="302"/>
  <c r="J104" i="302" s="1"/>
  <c r="I102" i="302"/>
  <c r="I104" i="302" s="1"/>
  <c r="H102" i="302"/>
  <c r="H104" i="302" s="1"/>
  <c r="G102" i="302"/>
  <c r="P101" i="302"/>
  <c r="O101" i="302"/>
  <c r="N101" i="302"/>
  <c r="M101" i="302"/>
  <c r="L101" i="302"/>
  <c r="M103" i="302" s="1"/>
  <c r="K101" i="302"/>
  <c r="J101" i="302"/>
  <c r="J103" i="302" s="1"/>
  <c r="I101" i="302"/>
  <c r="I103" i="302" s="1"/>
  <c r="H101" i="302"/>
  <c r="H103" i="302" s="1"/>
  <c r="G101" i="302"/>
  <c r="Q91" i="302"/>
  <c r="H223" i="302" s="1"/>
  <c r="P91" i="302"/>
  <c r="O91" i="302"/>
  <c r="N91" i="302"/>
  <c r="D91" i="302"/>
  <c r="G90" i="302"/>
  <c r="P90" i="302" s="1"/>
  <c r="D90" i="302"/>
  <c r="I78" i="302"/>
  <c r="I79" i="302" s="1"/>
  <c r="H78" i="302"/>
  <c r="H77" i="302"/>
  <c r="P75" i="302"/>
  <c r="P77" i="302" s="1"/>
  <c r="O75" i="302"/>
  <c r="H75" i="302"/>
  <c r="G75" i="302"/>
  <c r="P74" i="302"/>
  <c r="P76" i="302" s="1"/>
  <c r="O74" i="302"/>
  <c r="O76" i="302" s="1"/>
  <c r="N74" i="302"/>
  <c r="N76" i="302" s="1"/>
  <c r="P73" i="302"/>
  <c r="O73" i="302"/>
  <c r="N73" i="302"/>
  <c r="M73" i="302"/>
  <c r="L73" i="302"/>
  <c r="K73" i="302"/>
  <c r="J73" i="302"/>
  <c r="I73" i="302"/>
  <c r="H73" i="302"/>
  <c r="G73" i="302"/>
  <c r="P72" i="302"/>
  <c r="O72" i="302"/>
  <c r="N72" i="302"/>
  <c r="M72" i="302"/>
  <c r="L72" i="302"/>
  <c r="L75" i="302" s="1"/>
  <c r="L77" i="302" s="1"/>
  <c r="K72" i="302"/>
  <c r="J72" i="302"/>
  <c r="I72" i="302"/>
  <c r="H72" i="302"/>
  <c r="G72" i="302"/>
  <c r="P71" i="302"/>
  <c r="O71" i="302"/>
  <c r="N71" i="302"/>
  <c r="M71" i="302"/>
  <c r="L71" i="302"/>
  <c r="K71" i="302"/>
  <c r="K74" i="302" s="1"/>
  <c r="J71" i="302"/>
  <c r="I71" i="302"/>
  <c r="H71" i="302"/>
  <c r="H74" i="302" s="1"/>
  <c r="H76" i="302" s="1"/>
  <c r="G71" i="302"/>
  <c r="K70" i="302"/>
  <c r="K81" i="302" s="1"/>
  <c r="P68" i="302"/>
  <c r="P78" i="302" s="1"/>
  <c r="P79" i="302" s="1"/>
  <c r="O68" i="302"/>
  <c r="O78" i="302" s="1"/>
  <c r="N68" i="302"/>
  <c r="N78" i="302" s="1"/>
  <c r="N79" i="302" s="1"/>
  <c r="M68" i="302"/>
  <c r="M78" i="302" s="1"/>
  <c r="L68" i="302"/>
  <c r="L78" i="302" s="1"/>
  <c r="L79" i="302" s="1"/>
  <c r="K68" i="302"/>
  <c r="K78" i="302" s="1"/>
  <c r="J68" i="302"/>
  <c r="J70" i="302" s="1"/>
  <c r="I68" i="302"/>
  <c r="H68" i="302"/>
  <c r="H70" i="302" s="1"/>
  <c r="G68" i="302"/>
  <c r="G78" i="302" s="1"/>
  <c r="P67" i="302"/>
  <c r="O67" i="302"/>
  <c r="N67" i="302"/>
  <c r="N75" i="302" s="1"/>
  <c r="M67" i="302"/>
  <c r="M74" i="302" s="1"/>
  <c r="L67" i="302"/>
  <c r="L74" i="302" s="1"/>
  <c r="L76" i="302" s="1"/>
  <c r="K67" i="302"/>
  <c r="K75" i="302" s="1"/>
  <c r="J67" i="302"/>
  <c r="J74" i="302" s="1"/>
  <c r="I67" i="302"/>
  <c r="I70" i="302" s="1"/>
  <c r="H67" i="302"/>
  <c r="G67" i="302"/>
  <c r="G74" i="302" s="1"/>
  <c r="N45" i="302"/>
  <c r="M45" i="302"/>
  <c r="K45" i="302"/>
  <c r="J45" i="302"/>
  <c r="N44" i="302"/>
  <c r="M44" i="302"/>
  <c r="K44" i="302"/>
  <c r="J44" i="302"/>
  <c r="I44" i="302"/>
  <c r="N43" i="302"/>
  <c r="M43" i="302"/>
  <c r="L43" i="302"/>
  <c r="I43" i="302"/>
  <c r="H43" i="302"/>
  <c r="P42" i="302"/>
  <c r="P43" i="302" s="1"/>
  <c r="O42" i="302"/>
  <c r="O43" i="302" s="1"/>
  <c r="N42" i="302"/>
  <c r="M42" i="302"/>
  <c r="L42" i="302"/>
  <c r="K42" i="302"/>
  <c r="J42" i="302"/>
  <c r="K43" i="302" s="1"/>
  <c r="I42" i="302"/>
  <c r="H42" i="302"/>
  <c r="G42" i="302"/>
  <c r="I41" i="302"/>
  <c r="H41" i="302"/>
  <c r="P40" i="302"/>
  <c r="O40" i="302"/>
  <c r="H40" i="302"/>
  <c r="P39" i="302"/>
  <c r="P41" i="302" s="1"/>
  <c r="O39" i="302"/>
  <c r="O41" i="302" s="1"/>
  <c r="N39" i="302"/>
  <c r="N41" i="302" s="1"/>
  <c r="M39" i="302"/>
  <c r="M41" i="302" s="1"/>
  <c r="L39" i="302"/>
  <c r="L41" i="302" s="1"/>
  <c r="K39" i="302"/>
  <c r="K41" i="302" s="1"/>
  <c r="J39" i="302"/>
  <c r="J41" i="302" s="1"/>
  <c r="I39" i="302"/>
  <c r="H39" i="302"/>
  <c r="G39" i="302"/>
  <c r="P38" i="302"/>
  <c r="O38" i="302"/>
  <c r="N38" i="302"/>
  <c r="N40" i="302" s="1"/>
  <c r="M38" i="302"/>
  <c r="M40" i="302" s="1"/>
  <c r="L38" i="302"/>
  <c r="L40" i="302" s="1"/>
  <c r="K38" i="302"/>
  <c r="K40" i="302" s="1"/>
  <c r="J38" i="302"/>
  <c r="J40" i="302" s="1"/>
  <c r="I38" i="302"/>
  <c r="I40" i="302" s="1"/>
  <c r="H38" i="302"/>
  <c r="G38" i="302"/>
  <c r="P33" i="302"/>
  <c r="P44" i="302" s="1"/>
  <c r="O33" i="302"/>
  <c r="O44" i="302" s="1"/>
  <c r="N33" i="302"/>
  <c r="M33" i="302"/>
  <c r="L33" i="302"/>
  <c r="L44" i="302" s="1"/>
  <c r="K33" i="302"/>
  <c r="J33" i="302"/>
  <c r="I33" i="302"/>
  <c r="I45" i="302" s="1"/>
  <c r="H33" i="302"/>
  <c r="H44" i="302" s="1"/>
  <c r="G33" i="302"/>
  <c r="G44" i="302" s="1"/>
  <c r="I24" i="302"/>
  <c r="H24" i="302"/>
  <c r="G24" i="302"/>
  <c r="D17" i="302"/>
  <c r="D18" i="302" s="1"/>
  <c r="D16" i="302"/>
  <c r="D19" i="302" s="1"/>
  <c r="B15" i="302"/>
  <c r="P13" i="302"/>
  <c r="O13" i="302"/>
  <c r="N13" i="302"/>
  <c r="L13" i="302"/>
  <c r="K13" i="302"/>
  <c r="J13" i="302"/>
  <c r="H13" i="302"/>
  <c r="G13" i="302"/>
  <c r="E13" i="302"/>
  <c r="O186" i="302" s="1"/>
  <c r="P12" i="302"/>
  <c r="O12" i="302"/>
  <c r="N12" i="302"/>
  <c r="M12" i="302"/>
  <c r="M13" i="302" s="1"/>
  <c r="L12" i="302"/>
  <c r="K12" i="302"/>
  <c r="J12" i="302"/>
  <c r="I12" i="302"/>
  <c r="I13" i="302" s="1"/>
  <c r="H12" i="302"/>
  <c r="G12" i="302"/>
  <c r="E7" i="302"/>
  <c r="E8" i="301"/>
  <c r="H222" i="301"/>
  <c r="G217" i="301"/>
  <c r="I201" i="301"/>
  <c r="H201" i="301"/>
  <c r="P200" i="301"/>
  <c r="P201" i="301" s="1"/>
  <c r="O200" i="301"/>
  <c r="N200" i="301"/>
  <c r="N201" i="301" s="1"/>
  <c r="M200" i="301"/>
  <c r="L200" i="301"/>
  <c r="L201" i="301" s="1"/>
  <c r="K200" i="301"/>
  <c r="J200" i="301"/>
  <c r="K201" i="301" s="1"/>
  <c r="I200" i="301"/>
  <c r="H200" i="301"/>
  <c r="G200" i="301"/>
  <c r="P199" i="301"/>
  <c r="P197" i="301"/>
  <c r="O197" i="301"/>
  <c r="N197" i="301"/>
  <c r="M197" i="301"/>
  <c r="M199" i="301" s="1"/>
  <c r="L197" i="301"/>
  <c r="K197" i="301"/>
  <c r="K199" i="301" s="1"/>
  <c r="J197" i="301"/>
  <c r="I197" i="301"/>
  <c r="H197" i="301"/>
  <c r="G197" i="301"/>
  <c r="P196" i="301"/>
  <c r="P198" i="301" s="1"/>
  <c r="O196" i="301"/>
  <c r="O198" i="301" s="1"/>
  <c r="N196" i="301"/>
  <c r="M196" i="301"/>
  <c r="N198" i="301" s="1"/>
  <c r="L196" i="301"/>
  <c r="K196" i="301"/>
  <c r="K198" i="301" s="1"/>
  <c r="J196" i="301"/>
  <c r="I196" i="301"/>
  <c r="I198" i="301" s="1"/>
  <c r="H196" i="301"/>
  <c r="G196" i="301"/>
  <c r="Q186" i="301"/>
  <c r="P186" i="301"/>
  <c r="N186" i="301"/>
  <c r="G185" i="301"/>
  <c r="D185" i="301"/>
  <c r="D186" i="301" s="1"/>
  <c r="D187" i="301" s="1"/>
  <c r="N182" i="301"/>
  <c r="P181" i="301"/>
  <c r="O181" i="301"/>
  <c r="N181" i="301"/>
  <c r="O182" i="301" s="1"/>
  <c r="M181" i="301"/>
  <c r="M182" i="301" s="1"/>
  <c r="L181" i="301"/>
  <c r="L182" i="301" s="1"/>
  <c r="K181" i="301"/>
  <c r="J181" i="301"/>
  <c r="J182" i="301" s="1"/>
  <c r="I181" i="301"/>
  <c r="I182" i="301" s="1"/>
  <c r="H181" i="301"/>
  <c r="H182" i="301" s="1"/>
  <c r="G181" i="301"/>
  <c r="H179" i="301"/>
  <c r="P178" i="301"/>
  <c r="O178" i="301"/>
  <c r="O180" i="301" s="1"/>
  <c r="N178" i="301"/>
  <c r="M178" i="301"/>
  <c r="M180" i="301" s="1"/>
  <c r="L178" i="301"/>
  <c r="K178" i="301"/>
  <c r="K180" i="301" s="1"/>
  <c r="J178" i="301"/>
  <c r="I178" i="301"/>
  <c r="J180" i="301" s="1"/>
  <c r="H178" i="301"/>
  <c r="G178" i="301"/>
  <c r="H180" i="301" s="1"/>
  <c r="P177" i="301"/>
  <c r="O177" i="301"/>
  <c r="N177" i="301"/>
  <c r="M177" i="301"/>
  <c r="M179" i="301" s="1"/>
  <c r="L177" i="301"/>
  <c r="K177" i="301"/>
  <c r="K179" i="301" s="1"/>
  <c r="J177" i="301"/>
  <c r="I177" i="301"/>
  <c r="I179" i="301" s="1"/>
  <c r="H177" i="301"/>
  <c r="G177" i="301"/>
  <c r="Q167" i="301"/>
  <c r="G166" i="301"/>
  <c r="L222" i="301" s="1"/>
  <c r="D166" i="301"/>
  <c r="P163" i="301"/>
  <c r="P162" i="301"/>
  <c r="O162" i="301"/>
  <c r="O163" i="301" s="1"/>
  <c r="N162" i="301"/>
  <c r="M162" i="301"/>
  <c r="M163" i="301" s="1"/>
  <c r="L162" i="301"/>
  <c r="K162" i="301"/>
  <c r="K163" i="301" s="1"/>
  <c r="J162" i="301"/>
  <c r="I162" i="301"/>
  <c r="H162" i="301"/>
  <c r="G162" i="301"/>
  <c r="N161" i="301"/>
  <c r="M161" i="301"/>
  <c r="M160" i="301"/>
  <c r="L160" i="301"/>
  <c r="K160" i="301"/>
  <c r="P159" i="301"/>
  <c r="O159" i="301"/>
  <c r="O161" i="301" s="1"/>
  <c r="N159" i="301"/>
  <c r="M159" i="301"/>
  <c r="L159" i="301"/>
  <c r="L161" i="301" s="1"/>
  <c r="K159" i="301"/>
  <c r="J159" i="301"/>
  <c r="K161" i="301" s="1"/>
  <c r="I159" i="301"/>
  <c r="I161" i="301" s="1"/>
  <c r="H159" i="301"/>
  <c r="G159" i="301"/>
  <c r="P158" i="301"/>
  <c r="O158" i="301"/>
  <c r="O160" i="301" s="1"/>
  <c r="N158" i="301"/>
  <c r="M158" i="301"/>
  <c r="L158" i="301"/>
  <c r="K158" i="301"/>
  <c r="J158" i="301"/>
  <c r="I158" i="301"/>
  <c r="J160" i="301" s="1"/>
  <c r="H158" i="301"/>
  <c r="G158" i="301"/>
  <c r="Q148" i="301"/>
  <c r="N148" i="301"/>
  <c r="P147" i="301"/>
  <c r="G147" i="301"/>
  <c r="K223" i="301" s="1"/>
  <c r="D147" i="301"/>
  <c r="D148" i="301" s="1"/>
  <c r="H144" i="301"/>
  <c r="P143" i="301"/>
  <c r="O143" i="301"/>
  <c r="N143" i="301"/>
  <c r="M143" i="301"/>
  <c r="L143" i="301"/>
  <c r="L144" i="301" s="1"/>
  <c r="K143" i="301"/>
  <c r="J143" i="301"/>
  <c r="K144" i="301" s="1"/>
  <c r="I143" i="301"/>
  <c r="H143" i="301"/>
  <c r="I144" i="301" s="1"/>
  <c r="G143" i="301"/>
  <c r="P140" i="301"/>
  <c r="P142" i="301" s="1"/>
  <c r="O140" i="301"/>
  <c r="N140" i="301"/>
  <c r="M140" i="301"/>
  <c r="M142" i="301" s="1"/>
  <c r="L140" i="301"/>
  <c r="K140" i="301"/>
  <c r="K142" i="301" s="1"/>
  <c r="J140" i="301"/>
  <c r="I140" i="301"/>
  <c r="I142" i="301" s="1"/>
  <c r="H140" i="301"/>
  <c r="G140" i="301"/>
  <c r="P139" i="301"/>
  <c r="P141" i="301" s="1"/>
  <c r="O139" i="301"/>
  <c r="O141" i="301" s="1"/>
  <c r="N139" i="301"/>
  <c r="M139" i="301"/>
  <c r="N141" i="301" s="1"/>
  <c r="L139" i="301"/>
  <c r="K139" i="301"/>
  <c r="K141" i="301" s="1"/>
  <c r="J139" i="301"/>
  <c r="I139" i="301"/>
  <c r="I141" i="301" s="1"/>
  <c r="H139" i="301"/>
  <c r="G139" i="301"/>
  <c r="Q129" i="301"/>
  <c r="P129" i="301"/>
  <c r="N129" i="301"/>
  <c r="D129" i="301"/>
  <c r="P128" i="301"/>
  <c r="G128" i="301"/>
  <c r="J223" i="301" s="1"/>
  <c r="D128" i="301"/>
  <c r="D130" i="301" s="1"/>
  <c r="M125" i="301"/>
  <c r="P124" i="301"/>
  <c r="P125" i="301" s="1"/>
  <c r="O124" i="301"/>
  <c r="N124" i="301"/>
  <c r="O125" i="301" s="1"/>
  <c r="M124" i="301"/>
  <c r="L124" i="301"/>
  <c r="L125" i="301" s="1"/>
  <c r="K124" i="301"/>
  <c r="K125" i="301" s="1"/>
  <c r="J124" i="301"/>
  <c r="I124" i="301"/>
  <c r="I125" i="301" s="1"/>
  <c r="H124" i="301"/>
  <c r="G124" i="301"/>
  <c r="P121" i="301"/>
  <c r="P123" i="301" s="1"/>
  <c r="O121" i="301"/>
  <c r="N121" i="301"/>
  <c r="N123" i="301" s="1"/>
  <c r="M121" i="301"/>
  <c r="L121" i="301"/>
  <c r="L123" i="301" s="1"/>
  <c r="K121" i="301"/>
  <c r="J121" i="301"/>
  <c r="J123" i="301" s="1"/>
  <c r="I121" i="301"/>
  <c r="H121" i="301"/>
  <c r="I123" i="301" s="1"/>
  <c r="G121" i="301"/>
  <c r="P120" i="301"/>
  <c r="O120" i="301"/>
  <c r="N120" i="301"/>
  <c r="N122" i="301" s="1"/>
  <c r="M120" i="301"/>
  <c r="L120" i="301"/>
  <c r="L122" i="301" s="1"/>
  <c r="K120" i="301"/>
  <c r="J120" i="301"/>
  <c r="J122" i="301" s="1"/>
  <c r="I120" i="301"/>
  <c r="I122" i="301" s="1"/>
  <c r="H120" i="301"/>
  <c r="H122" i="301" s="1"/>
  <c r="G120" i="301"/>
  <c r="N111" i="301"/>
  <c r="Q110" i="301"/>
  <c r="G109" i="301"/>
  <c r="I223" i="301" s="1"/>
  <c r="D109" i="301"/>
  <c r="D91" i="301" s="1"/>
  <c r="P106" i="301"/>
  <c r="P105" i="301"/>
  <c r="O105" i="301"/>
  <c r="O106" i="301" s="1"/>
  <c r="N105" i="301"/>
  <c r="M105" i="301"/>
  <c r="M106" i="301" s="1"/>
  <c r="L105" i="301"/>
  <c r="K105" i="301"/>
  <c r="K106" i="301" s="1"/>
  <c r="J105" i="301"/>
  <c r="I105" i="301"/>
  <c r="H105" i="301"/>
  <c r="G105" i="301"/>
  <c r="N104" i="301"/>
  <c r="M104" i="301"/>
  <c r="M103" i="301"/>
  <c r="L103" i="301"/>
  <c r="K103" i="301"/>
  <c r="P102" i="301"/>
  <c r="O102" i="301"/>
  <c r="O104" i="301" s="1"/>
  <c r="N102" i="301"/>
  <c r="M102" i="301"/>
  <c r="L102" i="301"/>
  <c r="L104" i="301" s="1"/>
  <c r="K102" i="301"/>
  <c r="J102" i="301"/>
  <c r="I102" i="301"/>
  <c r="J104" i="301" s="1"/>
  <c r="H102" i="301"/>
  <c r="G102" i="301"/>
  <c r="P101" i="301"/>
  <c r="O101" i="301"/>
  <c r="O103" i="301" s="1"/>
  <c r="N101" i="301"/>
  <c r="M101" i="301"/>
  <c r="L101" i="301"/>
  <c r="K101" i="301"/>
  <c r="J101" i="301"/>
  <c r="I101" i="301"/>
  <c r="J103" i="301" s="1"/>
  <c r="H101" i="301"/>
  <c r="G101" i="301"/>
  <c r="Q91" i="301"/>
  <c r="N91" i="301"/>
  <c r="G90" i="301"/>
  <c r="P90" i="301" s="1"/>
  <c r="D90" i="301"/>
  <c r="P75" i="301"/>
  <c r="O75" i="301"/>
  <c r="P77" i="301" s="1"/>
  <c r="N75" i="301"/>
  <c r="P73" i="301"/>
  <c r="O73" i="301"/>
  <c r="N73" i="301"/>
  <c r="M73" i="301"/>
  <c r="L73" i="301"/>
  <c r="K73" i="301"/>
  <c r="J73" i="301"/>
  <c r="I73" i="301"/>
  <c r="H73" i="301"/>
  <c r="G73" i="301"/>
  <c r="P72" i="301"/>
  <c r="O72" i="301"/>
  <c r="N72" i="301"/>
  <c r="M72" i="301"/>
  <c r="M75" i="301" s="1"/>
  <c r="L72" i="301"/>
  <c r="K72" i="301"/>
  <c r="J72" i="301"/>
  <c r="I72" i="301"/>
  <c r="H72" i="301"/>
  <c r="G72" i="301"/>
  <c r="P71" i="301"/>
  <c r="O71" i="301"/>
  <c r="O74" i="301" s="1"/>
  <c r="N71" i="301"/>
  <c r="M71" i="301"/>
  <c r="L71" i="301"/>
  <c r="K71" i="301"/>
  <c r="K74" i="301" s="1"/>
  <c r="K76" i="301" s="1"/>
  <c r="J71" i="301"/>
  <c r="I71" i="301"/>
  <c r="H71" i="301"/>
  <c r="G71" i="301"/>
  <c r="P68" i="301"/>
  <c r="P78" i="301" s="1"/>
  <c r="O68" i="301"/>
  <c r="O78" i="301" s="1"/>
  <c r="N68" i="301"/>
  <c r="N70" i="301" s="1"/>
  <c r="M68" i="301"/>
  <c r="M78" i="301" s="1"/>
  <c r="L68" i="301"/>
  <c r="K68" i="301"/>
  <c r="J68" i="301"/>
  <c r="J70" i="301" s="1"/>
  <c r="I68" i="301"/>
  <c r="I78" i="301" s="1"/>
  <c r="I79" i="301" s="1"/>
  <c r="H68" i="301"/>
  <c r="H78" i="301" s="1"/>
  <c r="G68" i="301"/>
  <c r="P67" i="301"/>
  <c r="O67" i="301"/>
  <c r="N67" i="301"/>
  <c r="N74" i="301" s="1"/>
  <c r="N76" i="301" s="1"/>
  <c r="M67" i="301"/>
  <c r="M74" i="301" s="1"/>
  <c r="L67" i="301"/>
  <c r="K67" i="301"/>
  <c r="J67" i="301"/>
  <c r="J74" i="301" s="1"/>
  <c r="I67" i="301"/>
  <c r="H67" i="301"/>
  <c r="H70" i="301" s="1"/>
  <c r="G67" i="301"/>
  <c r="G74" i="301" s="1"/>
  <c r="J45" i="301"/>
  <c r="J44" i="301"/>
  <c r="I44" i="301"/>
  <c r="H44" i="301"/>
  <c r="H43" i="301"/>
  <c r="P42" i="301"/>
  <c r="O42" i="301"/>
  <c r="O43" i="301" s="1"/>
  <c r="N42" i="301"/>
  <c r="M42" i="301"/>
  <c r="L42" i="301"/>
  <c r="K42" i="301"/>
  <c r="J42" i="301"/>
  <c r="J43" i="301" s="1"/>
  <c r="I42" i="301"/>
  <c r="I43" i="301" s="1"/>
  <c r="H42" i="301"/>
  <c r="G42" i="301"/>
  <c r="P39" i="301"/>
  <c r="P41" i="301" s="1"/>
  <c r="O39" i="301"/>
  <c r="N39" i="301"/>
  <c r="M39" i="301"/>
  <c r="N41" i="301" s="1"/>
  <c r="L39" i="301"/>
  <c r="L41" i="301" s="1"/>
  <c r="K39" i="301"/>
  <c r="J39" i="301"/>
  <c r="J41" i="301" s="1"/>
  <c r="I39" i="301"/>
  <c r="H39" i="301"/>
  <c r="H41" i="301" s="1"/>
  <c r="G39" i="301"/>
  <c r="P38" i="301"/>
  <c r="P40" i="301" s="1"/>
  <c r="O38" i="301"/>
  <c r="O40" i="301" s="1"/>
  <c r="N38" i="301"/>
  <c r="M38" i="301"/>
  <c r="L38" i="301"/>
  <c r="K38" i="301"/>
  <c r="J38" i="301"/>
  <c r="J40" i="301" s="1"/>
  <c r="I38" i="301"/>
  <c r="H38" i="301"/>
  <c r="H40" i="301" s="1"/>
  <c r="G38" i="301"/>
  <c r="P33" i="301"/>
  <c r="P44" i="301" s="1"/>
  <c r="O33" i="301"/>
  <c r="O44" i="301" s="1"/>
  <c r="N33" i="301"/>
  <c r="N44" i="301" s="1"/>
  <c r="M33" i="301"/>
  <c r="M44" i="301" s="1"/>
  <c r="L33" i="301"/>
  <c r="L44" i="301" s="1"/>
  <c r="K33" i="301"/>
  <c r="K44" i="301" s="1"/>
  <c r="J33" i="301"/>
  <c r="I33" i="301"/>
  <c r="I45" i="301" s="1"/>
  <c r="H33" i="301"/>
  <c r="H45" i="301" s="1"/>
  <c r="G33" i="301"/>
  <c r="G45" i="301" s="1"/>
  <c r="I24" i="301"/>
  <c r="H24" i="301"/>
  <c r="G24" i="301"/>
  <c r="B15" i="301"/>
  <c r="K13" i="301"/>
  <c r="G13" i="301"/>
  <c r="E13" i="301"/>
  <c r="O186" i="301" s="1"/>
  <c r="P12" i="301"/>
  <c r="O12" i="301"/>
  <c r="O13" i="301" s="1"/>
  <c r="N12" i="301"/>
  <c r="M12" i="301"/>
  <c r="M13" i="301" s="1"/>
  <c r="L12" i="301"/>
  <c r="K12" i="301"/>
  <c r="J12" i="301"/>
  <c r="J13" i="301" s="1"/>
  <c r="I12" i="301"/>
  <c r="I13" i="301" s="1"/>
  <c r="H12" i="301"/>
  <c r="H13" i="301" s="1"/>
  <c r="G12" i="301"/>
  <c r="E7" i="301"/>
  <c r="E8" i="300"/>
  <c r="H222" i="300"/>
  <c r="G217" i="300"/>
  <c r="M201" i="300"/>
  <c r="P200" i="300"/>
  <c r="O200" i="300"/>
  <c r="N200" i="300"/>
  <c r="M200" i="300"/>
  <c r="L200" i="300"/>
  <c r="K200" i="300"/>
  <c r="L201" i="300" s="1"/>
  <c r="J200" i="300"/>
  <c r="I200" i="300"/>
  <c r="I201" i="300" s="1"/>
  <c r="H200" i="300"/>
  <c r="H201" i="300" s="1"/>
  <c r="G200" i="300"/>
  <c r="P197" i="300"/>
  <c r="P199" i="300" s="1"/>
  <c r="O197" i="300"/>
  <c r="N197" i="300"/>
  <c r="M197" i="300"/>
  <c r="L197" i="300"/>
  <c r="K197" i="300"/>
  <c r="J197" i="300"/>
  <c r="I197" i="300"/>
  <c r="I199" i="300" s="1"/>
  <c r="H197" i="300"/>
  <c r="G197" i="300"/>
  <c r="P196" i="300"/>
  <c r="P198" i="300" s="1"/>
  <c r="O196" i="300"/>
  <c r="N196" i="300"/>
  <c r="M196" i="300"/>
  <c r="L196" i="300"/>
  <c r="K196" i="300"/>
  <c r="J196" i="300"/>
  <c r="K198" i="300" s="1"/>
  <c r="I196" i="300"/>
  <c r="H196" i="300"/>
  <c r="G196" i="300"/>
  <c r="Q186" i="300"/>
  <c r="G185" i="300"/>
  <c r="M222" i="300" s="1"/>
  <c r="D185" i="300"/>
  <c r="P181" i="300"/>
  <c r="P182" i="300" s="1"/>
  <c r="O181" i="300"/>
  <c r="N181" i="300"/>
  <c r="M181" i="300"/>
  <c r="M182" i="300" s="1"/>
  <c r="L181" i="300"/>
  <c r="K181" i="300"/>
  <c r="J181" i="300"/>
  <c r="I181" i="300"/>
  <c r="H181" i="300"/>
  <c r="H182" i="300" s="1"/>
  <c r="G181" i="300"/>
  <c r="P178" i="300"/>
  <c r="O178" i="300"/>
  <c r="N178" i="300"/>
  <c r="M178" i="300"/>
  <c r="L178" i="300"/>
  <c r="K178" i="300"/>
  <c r="K180" i="300" s="1"/>
  <c r="J178" i="300"/>
  <c r="J180" i="300" s="1"/>
  <c r="I178" i="300"/>
  <c r="H178" i="300"/>
  <c r="I180" i="300" s="1"/>
  <c r="G178" i="300"/>
  <c r="P177" i="300"/>
  <c r="P179" i="300" s="1"/>
  <c r="O177" i="300"/>
  <c r="N177" i="300"/>
  <c r="O179" i="300" s="1"/>
  <c r="M177" i="300"/>
  <c r="L177" i="300"/>
  <c r="K177" i="300"/>
  <c r="K179" i="300" s="1"/>
  <c r="J177" i="300"/>
  <c r="I177" i="300"/>
  <c r="J179" i="300" s="1"/>
  <c r="H177" i="300"/>
  <c r="I179" i="300" s="1"/>
  <c r="G177" i="300"/>
  <c r="Q167" i="300"/>
  <c r="G166" i="300"/>
  <c r="D166" i="300"/>
  <c r="P162" i="300"/>
  <c r="P163" i="300" s="1"/>
  <c r="O162" i="300"/>
  <c r="N162" i="300"/>
  <c r="M162" i="300"/>
  <c r="M163" i="300" s="1"/>
  <c r="L162" i="300"/>
  <c r="K162" i="300"/>
  <c r="J162" i="300"/>
  <c r="I162" i="300"/>
  <c r="H162" i="300"/>
  <c r="H163" i="300" s="1"/>
  <c r="G162" i="300"/>
  <c r="O161" i="300"/>
  <c r="M161" i="300"/>
  <c r="P159" i="300"/>
  <c r="P161" i="300" s="1"/>
  <c r="O159" i="300"/>
  <c r="N159" i="300"/>
  <c r="M159" i="300"/>
  <c r="N161" i="300" s="1"/>
  <c r="L159" i="300"/>
  <c r="L161" i="300" s="1"/>
  <c r="K159" i="300"/>
  <c r="J159" i="300"/>
  <c r="J161" i="300" s="1"/>
  <c r="I159" i="300"/>
  <c r="H159" i="300"/>
  <c r="H161" i="300" s="1"/>
  <c r="G159" i="300"/>
  <c r="P158" i="300"/>
  <c r="P160" i="300" s="1"/>
  <c r="O158" i="300"/>
  <c r="N158" i="300"/>
  <c r="N160" i="300" s="1"/>
  <c r="M158" i="300"/>
  <c r="L158" i="300"/>
  <c r="K158" i="300"/>
  <c r="J158" i="300"/>
  <c r="I158" i="300"/>
  <c r="H158" i="300"/>
  <c r="H160" i="300" s="1"/>
  <c r="G158" i="300"/>
  <c r="Q148" i="300"/>
  <c r="D148" i="300"/>
  <c r="G147" i="300"/>
  <c r="K222" i="300" s="1"/>
  <c r="D147" i="300"/>
  <c r="P143" i="300"/>
  <c r="O143" i="300"/>
  <c r="N143" i="300"/>
  <c r="N144" i="300" s="1"/>
  <c r="M143" i="300"/>
  <c r="L143" i="300"/>
  <c r="M144" i="300" s="1"/>
  <c r="K143" i="300"/>
  <c r="J143" i="300"/>
  <c r="K144" i="300" s="1"/>
  <c r="I143" i="300"/>
  <c r="H143" i="300"/>
  <c r="H144" i="300" s="1"/>
  <c r="G143" i="300"/>
  <c r="P140" i="300"/>
  <c r="O140" i="300"/>
  <c r="N140" i="300"/>
  <c r="M140" i="300"/>
  <c r="L140" i="300"/>
  <c r="K140" i="300"/>
  <c r="J140" i="300"/>
  <c r="I140" i="300"/>
  <c r="I142" i="300" s="1"/>
  <c r="H140" i="300"/>
  <c r="G140" i="300"/>
  <c r="P139" i="300"/>
  <c r="O139" i="300"/>
  <c r="P141" i="300" s="1"/>
  <c r="N139" i="300"/>
  <c r="M139" i="300"/>
  <c r="L139" i="300"/>
  <c r="K139" i="300"/>
  <c r="K141" i="300" s="1"/>
  <c r="J139" i="300"/>
  <c r="I139" i="300"/>
  <c r="H139" i="300"/>
  <c r="G139" i="300"/>
  <c r="Q129" i="300"/>
  <c r="D129" i="300"/>
  <c r="G128" i="300"/>
  <c r="J223" i="300" s="1"/>
  <c r="D128" i="300"/>
  <c r="P124" i="300"/>
  <c r="O124" i="300"/>
  <c r="N124" i="300"/>
  <c r="N125" i="300" s="1"/>
  <c r="M124" i="300"/>
  <c r="L124" i="300"/>
  <c r="M125" i="300" s="1"/>
  <c r="K124" i="300"/>
  <c r="J124" i="300"/>
  <c r="J125" i="300" s="1"/>
  <c r="I124" i="300"/>
  <c r="H124" i="300"/>
  <c r="H125" i="300" s="1"/>
  <c r="G124" i="300"/>
  <c r="P121" i="300"/>
  <c r="O121" i="300"/>
  <c r="N121" i="300"/>
  <c r="M121" i="300"/>
  <c r="L121" i="300"/>
  <c r="K121" i="300"/>
  <c r="K123" i="300" s="1"/>
  <c r="J121" i="300"/>
  <c r="I121" i="300"/>
  <c r="I123" i="300" s="1"/>
  <c r="H121" i="300"/>
  <c r="G121" i="300"/>
  <c r="H123" i="300" s="1"/>
  <c r="P120" i="300"/>
  <c r="O120" i="300"/>
  <c r="N120" i="300"/>
  <c r="M120" i="300"/>
  <c r="L120" i="300"/>
  <c r="K120" i="300"/>
  <c r="K122" i="300" s="1"/>
  <c r="J120" i="300"/>
  <c r="I120" i="300"/>
  <c r="H120" i="300"/>
  <c r="H122" i="300" s="1"/>
  <c r="G120" i="300"/>
  <c r="Q110" i="300"/>
  <c r="P109" i="300"/>
  <c r="G109" i="300"/>
  <c r="I223" i="300" s="1"/>
  <c r="D109" i="300"/>
  <c r="D91" i="300" s="1"/>
  <c r="H106" i="300"/>
  <c r="P105" i="300"/>
  <c r="P106" i="300" s="1"/>
  <c r="O105" i="300"/>
  <c r="N105" i="300"/>
  <c r="M105" i="300"/>
  <c r="L105" i="300"/>
  <c r="K105" i="300"/>
  <c r="J105" i="300"/>
  <c r="I105" i="300"/>
  <c r="H105" i="300"/>
  <c r="G105" i="300"/>
  <c r="N104" i="300"/>
  <c r="L103" i="300"/>
  <c r="P102" i="300"/>
  <c r="P104" i="300" s="1"/>
  <c r="O102" i="300"/>
  <c r="N102" i="300"/>
  <c r="O104" i="300" s="1"/>
  <c r="M102" i="300"/>
  <c r="L102" i="300"/>
  <c r="L104" i="300" s="1"/>
  <c r="K102" i="300"/>
  <c r="J102" i="300"/>
  <c r="J104" i="300" s="1"/>
  <c r="I102" i="300"/>
  <c r="H102" i="300"/>
  <c r="G102" i="300"/>
  <c r="P101" i="300"/>
  <c r="P103" i="300" s="1"/>
  <c r="O101" i="300"/>
  <c r="N101" i="300"/>
  <c r="N103" i="300" s="1"/>
  <c r="M101" i="300"/>
  <c r="L101" i="300"/>
  <c r="M103" i="300" s="1"/>
  <c r="K101" i="300"/>
  <c r="J101" i="300"/>
  <c r="I101" i="300"/>
  <c r="H101" i="300"/>
  <c r="H103" i="300" s="1"/>
  <c r="G101" i="300"/>
  <c r="Q91" i="300"/>
  <c r="G90" i="300"/>
  <c r="P91" i="300" s="1"/>
  <c r="D90" i="300"/>
  <c r="P73" i="300"/>
  <c r="O73" i="300"/>
  <c r="N73" i="300"/>
  <c r="M73" i="300"/>
  <c r="L73" i="300"/>
  <c r="K73" i="300"/>
  <c r="J73" i="300"/>
  <c r="I73" i="300"/>
  <c r="H73" i="300"/>
  <c r="G73" i="300"/>
  <c r="G78" i="300" s="1"/>
  <c r="P72" i="300"/>
  <c r="O72" i="300"/>
  <c r="O75" i="300" s="1"/>
  <c r="N72" i="300"/>
  <c r="M72" i="300"/>
  <c r="L72" i="300"/>
  <c r="K72" i="300"/>
  <c r="J72" i="300"/>
  <c r="I72" i="300"/>
  <c r="H72" i="300"/>
  <c r="G72" i="300"/>
  <c r="P71" i="300"/>
  <c r="P74" i="300" s="1"/>
  <c r="O71" i="300"/>
  <c r="O74" i="300" s="1"/>
  <c r="P76" i="300" s="1"/>
  <c r="N71" i="300"/>
  <c r="M71" i="300"/>
  <c r="L71" i="300"/>
  <c r="K71" i="300"/>
  <c r="J71" i="300"/>
  <c r="I71" i="300"/>
  <c r="H71" i="300"/>
  <c r="G71" i="300"/>
  <c r="P68" i="300"/>
  <c r="P70" i="300" s="1"/>
  <c r="O68" i="300"/>
  <c r="N68" i="300"/>
  <c r="N78" i="300" s="1"/>
  <c r="M68" i="300"/>
  <c r="L68" i="300"/>
  <c r="K68" i="300"/>
  <c r="J68" i="300"/>
  <c r="I68" i="300"/>
  <c r="I78" i="300" s="1"/>
  <c r="H68" i="300"/>
  <c r="G68" i="300"/>
  <c r="P67" i="300"/>
  <c r="P75" i="300" s="1"/>
  <c r="O67" i="300"/>
  <c r="N67" i="300"/>
  <c r="N74" i="300" s="1"/>
  <c r="M67" i="300"/>
  <c r="M74" i="300" s="1"/>
  <c r="L67" i="300"/>
  <c r="L74" i="300" s="1"/>
  <c r="K67" i="300"/>
  <c r="J67" i="300"/>
  <c r="I67" i="300"/>
  <c r="H67" i="300"/>
  <c r="G67" i="300"/>
  <c r="K45" i="300"/>
  <c r="I45" i="300"/>
  <c r="M43" i="300"/>
  <c r="P42" i="300"/>
  <c r="O42" i="300"/>
  <c r="N42" i="300"/>
  <c r="M42" i="300"/>
  <c r="L42" i="300"/>
  <c r="K42" i="300"/>
  <c r="K43" i="300" s="1"/>
  <c r="J42" i="300"/>
  <c r="I42" i="300"/>
  <c r="I43" i="300" s="1"/>
  <c r="H42" i="300"/>
  <c r="H43" i="300" s="1"/>
  <c r="G42" i="300"/>
  <c r="P39" i="300"/>
  <c r="P41" i="300" s="1"/>
  <c r="O39" i="300"/>
  <c r="N39" i="300"/>
  <c r="M39" i="300"/>
  <c r="L39" i="300"/>
  <c r="K39" i="300"/>
  <c r="J39" i="300"/>
  <c r="I39" i="300"/>
  <c r="H39" i="300"/>
  <c r="G39" i="300"/>
  <c r="P38" i="300"/>
  <c r="P40" i="300" s="1"/>
  <c r="O38" i="300"/>
  <c r="N38" i="300"/>
  <c r="N40" i="300" s="1"/>
  <c r="M38" i="300"/>
  <c r="L38" i="300"/>
  <c r="K38" i="300"/>
  <c r="J38" i="300"/>
  <c r="I38" i="300"/>
  <c r="H38" i="300"/>
  <c r="G38" i="300"/>
  <c r="P33" i="300"/>
  <c r="P44" i="300" s="1"/>
  <c r="O33" i="300"/>
  <c r="O44" i="300" s="1"/>
  <c r="N33" i="300"/>
  <c r="N44" i="300" s="1"/>
  <c r="M33" i="300"/>
  <c r="M44" i="300" s="1"/>
  <c r="L33" i="300"/>
  <c r="L45" i="300" s="1"/>
  <c r="K33" i="300"/>
  <c r="K44" i="300" s="1"/>
  <c r="J33" i="300"/>
  <c r="J44" i="300" s="1"/>
  <c r="I33" i="300"/>
  <c r="I44" i="300" s="1"/>
  <c r="H33" i="300"/>
  <c r="H45" i="300" s="1"/>
  <c r="G33" i="300"/>
  <c r="G44" i="300" s="1"/>
  <c r="I24" i="300"/>
  <c r="H24" i="300"/>
  <c r="G24" i="300"/>
  <c r="B15" i="300"/>
  <c r="D16" i="300" s="1"/>
  <c r="E13" i="300"/>
  <c r="O186" i="300" s="1"/>
  <c r="P12" i="300"/>
  <c r="O12" i="300"/>
  <c r="N12" i="300"/>
  <c r="M12" i="300"/>
  <c r="L12" i="300"/>
  <c r="K12" i="300"/>
  <c r="K13" i="300" s="1"/>
  <c r="J12" i="300"/>
  <c r="I12" i="300"/>
  <c r="H12" i="300"/>
  <c r="G12" i="300"/>
  <c r="E7" i="300"/>
  <c r="E8" i="299"/>
  <c r="H222" i="299"/>
  <c r="G217" i="299"/>
  <c r="P200" i="299"/>
  <c r="O200" i="299"/>
  <c r="N200" i="299"/>
  <c r="M200" i="299"/>
  <c r="L200" i="299"/>
  <c r="K200" i="299"/>
  <c r="J200" i="299"/>
  <c r="I200" i="299"/>
  <c r="H200" i="299"/>
  <c r="G200" i="299"/>
  <c r="P197" i="299"/>
  <c r="O197" i="299"/>
  <c r="N197" i="299"/>
  <c r="M197" i="299"/>
  <c r="L197" i="299"/>
  <c r="K197" i="299"/>
  <c r="K199" i="299" s="1"/>
  <c r="J197" i="299"/>
  <c r="I197" i="299"/>
  <c r="J199" i="299" s="1"/>
  <c r="H197" i="299"/>
  <c r="G197" i="299"/>
  <c r="P196" i="299"/>
  <c r="O196" i="299"/>
  <c r="O198" i="299" s="1"/>
  <c r="N196" i="299"/>
  <c r="M196" i="299"/>
  <c r="L196" i="299"/>
  <c r="K196" i="299"/>
  <c r="J196" i="299"/>
  <c r="I196" i="299"/>
  <c r="H196" i="299"/>
  <c r="G196" i="299"/>
  <c r="Q186" i="299"/>
  <c r="G185" i="299"/>
  <c r="P186" i="299" s="1"/>
  <c r="D185" i="299"/>
  <c r="I182" i="299"/>
  <c r="P181" i="299"/>
  <c r="O181" i="299"/>
  <c r="N181" i="299"/>
  <c r="M181" i="299"/>
  <c r="L181" i="299"/>
  <c r="K181" i="299"/>
  <c r="J181" i="299"/>
  <c r="I181" i="299"/>
  <c r="H181" i="299"/>
  <c r="G181" i="299"/>
  <c r="H182" i="299" s="1"/>
  <c r="O180" i="299"/>
  <c r="H179" i="299"/>
  <c r="P178" i="299"/>
  <c r="O178" i="299"/>
  <c r="N178" i="299"/>
  <c r="M178" i="299"/>
  <c r="L178" i="299"/>
  <c r="K178" i="299"/>
  <c r="J178" i="299"/>
  <c r="I178" i="299"/>
  <c r="H178" i="299"/>
  <c r="G178" i="299"/>
  <c r="P177" i="299"/>
  <c r="O177" i="299"/>
  <c r="N177" i="299"/>
  <c r="M177" i="299"/>
  <c r="L177" i="299"/>
  <c r="K177" i="299"/>
  <c r="J177" i="299"/>
  <c r="I177" i="299"/>
  <c r="H177" i="299"/>
  <c r="G177" i="299"/>
  <c r="Q167" i="299"/>
  <c r="G166" i="299"/>
  <c r="P167" i="299" s="1"/>
  <c r="D166" i="299"/>
  <c r="P162" i="299"/>
  <c r="O162" i="299"/>
  <c r="N162" i="299"/>
  <c r="M162" i="299"/>
  <c r="M163" i="299" s="1"/>
  <c r="L162" i="299"/>
  <c r="K162" i="299"/>
  <c r="J162" i="299"/>
  <c r="I162" i="299"/>
  <c r="J163" i="299" s="1"/>
  <c r="H162" i="299"/>
  <c r="G162" i="299"/>
  <c r="P159" i="299"/>
  <c r="O159" i="299"/>
  <c r="N159" i="299"/>
  <c r="M159" i="299"/>
  <c r="L159" i="299"/>
  <c r="K159" i="299"/>
  <c r="K161" i="299" s="1"/>
  <c r="J159" i="299"/>
  <c r="I159" i="299"/>
  <c r="H159" i="299"/>
  <c r="G159" i="299"/>
  <c r="P158" i="299"/>
  <c r="O158" i="299"/>
  <c r="N158" i="299"/>
  <c r="M158" i="299"/>
  <c r="L158" i="299"/>
  <c r="K158" i="299"/>
  <c r="J158" i="299"/>
  <c r="I158" i="299"/>
  <c r="I160" i="299" s="1"/>
  <c r="H158" i="299"/>
  <c r="G158" i="299"/>
  <c r="Q148" i="299"/>
  <c r="G147" i="299"/>
  <c r="P147" i="299" s="1"/>
  <c r="D147" i="299"/>
  <c r="D148" i="299" s="1"/>
  <c r="P143" i="299"/>
  <c r="O143" i="299"/>
  <c r="O144" i="299" s="1"/>
  <c r="N143" i="299"/>
  <c r="M143" i="299"/>
  <c r="L143" i="299"/>
  <c r="K143" i="299"/>
  <c r="J143" i="299"/>
  <c r="I143" i="299"/>
  <c r="H143" i="299"/>
  <c r="G143" i="299"/>
  <c r="H144" i="299" s="1"/>
  <c r="P140" i="299"/>
  <c r="O140" i="299"/>
  <c r="N140" i="299"/>
  <c r="M140" i="299"/>
  <c r="L140" i="299"/>
  <c r="K140" i="299"/>
  <c r="K142" i="299" s="1"/>
  <c r="J140" i="299"/>
  <c r="I140" i="299"/>
  <c r="J142" i="299" s="1"/>
  <c r="H140" i="299"/>
  <c r="G140" i="299"/>
  <c r="P139" i="299"/>
  <c r="P141" i="299" s="1"/>
  <c r="O139" i="299"/>
  <c r="N139" i="299"/>
  <c r="M139" i="299"/>
  <c r="L139" i="299"/>
  <c r="K139" i="299"/>
  <c r="K141" i="299" s="1"/>
  <c r="J139" i="299"/>
  <c r="I139" i="299"/>
  <c r="J141" i="299" s="1"/>
  <c r="H139" i="299"/>
  <c r="G139" i="299"/>
  <c r="Q129" i="299"/>
  <c r="G128" i="299"/>
  <c r="P129" i="299" s="1"/>
  <c r="D128" i="299"/>
  <c r="D129" i="299" s="1"/>
  <c r="D130" i="299" s="1"/>
  <c r="D134" i="299" s="1"/>
  <c r="P124" i="299"/>
  <c r="O124" i="299"/>
  <c r="O125" i="299" s="1"/>
  <c r="N124" i="299"/>
  <c r="M124" i="299"/>
  <c r="M125" i="299" s="1"/>
  <c r="L124" i="299"/>
  <c r="K124" i="299"/>
  <c r="J124" i="299"/>
  <c r="I124" i="299"/>
  <c r="I125" i="299" s="1"/>
  <c r="H124" i="299"/>
  <c r="G124" i="299"/>
  <c r="P121" i="299"/>
  <c r="O121" i="299"/>
  <c r="N121" i="299"/>
  <c r="M121" i="299"/>
  <c r="L121" i="299"/>
  <c r="K121" i="299"/>
  <c r="J121" i="299"/>
  <c r="J123" i="299" s="1"/>
  <c r="I121" i="299"/>
  <c r="H121" i="299"/>
  <c r="G121" i="299"/>
  <c r="P120" i="299"/>
  <c r="O120" i="299"/>
  <c r="O122" i="299" s="1"/>
  <c r="N120" i="299"/>
  <c r="M120" i="299"/>
  <c r="L120" i="299"/>
  <c r="K120" i="299"/>
  <c r="J120" i="299"/>
  <c r="I120" i="299"/>
  <c r="H120" i="299"/>
  <c r="G120" i="299"/>
  <c r="Q110" i="299"/>
  <c r="G109" i="299"/>
  <c r="I223" i="299" s="1"/>
  <c r="D109" i="299"/>
  <c r="D91" i="299" s="1"/>
  <c r="P105" i="299"/>
  <c r="O105" i="299"/>
  <c r="N105" i="299"/>
  <c r="M105" i="299"/>
  <c r="L105" i="299"/>
  <c r="K105" i="299"/>
  <c r="J105" i="299"/>
  <c r="J106" i="299" s="1"/>
  <c r="I105" i="299"/>
  <c r="H105" i="299"/>
  <c r="G105" i="299"/>
  <c r="P102" i="299"/>
  <c r="O102" i="299"/>
  <c r="N102" i="299"/>
  <c r="M102" i="299"/>
  <c r="L102" i="299"/>
  <c r="K102" i="299"/>
  <c r="J102" i="299"/>
  <c r="I102" i="299"/>
  <c r="H102" i="299"/>
  <c r="G102" i="299"/>
  <c r="H104" i="299" s="1"/>
  <c r="P101" i="299"/>
  <c r="O101" i="299"/>
  <c r="O103" i="299" s="1"/>
  <c r="N101" i="299"/>
  <c r="M101" i="299"/>
  <c r="L101" i="299"/>
  <c r="K101" i="299"/>
  <c r="K103" i="299" s="1"/>
  <c r="J101" i="299"/>
  <c r="I101" i="299"/>
  <c r="H101" i="299"/>
  <c r="G101" i="299"/>
  <c r="Q91" i="299"/>
  <c r="G90" i="299"/>
  <c r="P90" i="299" s="1"/>
  <c r="D90" i="299"/>
  <c r="P73" i="299"/>
  <c r="O73" i="299"/>
  <c r="N73" i="299"/>
  <c r="M73" i="299"/>
  <c r="L73" i="299"/>
  <c r="K73" i="299"/>
  <c r="J73" i="299"/>
  <c r="I73" i="299"/>
  <c r="H73" i="299"/>
  <c r="G73" i="299"/>
  <c r="P72" i="299"/>
  <c r="O72" i="299"/>
  <c r="N72" i="299"/>
  <c r="M72" i="299"/>
  <c r="L72" i="299"/>
  <c r="K72" i="299"/>
  <c r="J72" i="299"/>
  <c r="I72" i="299"/>
  <c r="H72" i="299"/>
  <c r="G72" i="299"/>
  <c r="P71" i="299"/>
  <c r="O71" i="299"/>
  <c r="N71" i="299"/>
  <c r="M71" i="299"/>
  <c r="L71" i="299"/>
  <c r="K71" i="299"/>
  <c r="J71" i="299"/>
  <c r="I71" i="299"/>
  <c r="H71" i="299"/>
  <c r="G71" i="299"/>
  <c r="P68" i="299"/>
  <c r="O68" i="299"/>
  <c r="N68" i="299"/>
  <c r="M68" i="299"/>
  <c r="L68" i="299"/>
  <c r="K68" i="299"/>
  <c r="J68" i="299"/>
  <c r="I68" i="299"/>
  <c r="H68" i="299"/>
  <c r="H70" i="299" s="1"/>
  <c r="G68" i="299"/>
  <c r="P67" i="299"/>
  <c r="O67" i="299"/>
  <c r="N67" i="299"/>
  <c r="N74" i="299" s="1"/>
  <c r="M67" i="299"/>
  <c r="L67" i="299"/>
  <c r="K67" i="299"/>
  <c r="J67" i="299"/>
  <c r="I67" i="299"/>
  <c r="I75" i="299" s="1"/>
  <c r="H67" i="299"/>
  <c r="G67" i="299"/>
  <c r="N45" i="299"/>
  <c r="M44" i="299"/>
  <c r="P42" i="299"/>
  <c r="O42" i="299"/>
  <c r="N42" i="299"/>
  <c r="M42" i="299"/>
  <c r="L42" i="299"/>
  <c r="K42" i="299"/>
  <c r="J42" i="299"/>
  <c r="I42" i="299"/>
  <c r="H42" i="299"/>
  <c r="H43" i="299" s="1"/>
  <c r="G42" i="299"/>
  <c r="P39" i="299"/>
  <c r="O39" i="299"/>
  <c r="N39" i="299"/>
  <c r="M39" i="299"/>
  <c r="L39" i="299"/>
  <c r="K39" i="299"/>
  <c r="J39" i="299"/>
  <c r="I39" i="299"/>
  <c r="H39" i="299"/>
  <c r="G39" i="299"/>
  <c r="P38" i="299"/>
  <c r="P40" i="299" s="1"/>
  <c r="O38" i="299"/>
  <c r="N38" i="299"/>
  <c r="M38" i="299"/>
  <c r="L38" i="299"/>
  <c r="K38" i="299"/>
  <c r="J38" i="299"/>
  <c r="I38" i="299"/>
  <c r="H38" i="299"/>
  <c r="G38" i="299"/>
  <c r="P33" i="299"/>
  <c r="P44" i="299" s="1"/>
  <c r="O33" i="299"/>
  <c r="O45" i="299" s="1"/>
  <c r="N33" i="299"/>
  <c r="N44" i="299" s="1"/>
  <c r="M33" i="299"/>
  <c r="M45" i="299" s="1"/>
  <c r="L33" i="299"/>
  <c r="L44" i="299" s="1"/>
  <c r="K33" i="299"/>
  <c r="K45" i="299" s="1"/>
  <c r="J33" i="299"/>
  <c r="J44" i="299" s="1"/>
  <c r="I33" i="299"/>
  <c r="I45" i="299" s="1"/>
  <c r="H33" i="299"/>
  <c r="H44" i="299" s="1"/>
  <c r="G33" i="299"/>
  <c r="G44" i="299" s="1"/>
  <c r="I24" i="299"/>
  <c r="H24" i="299"/>
  <c r="G24" i="299"/>
  <c r="B15" i="299"/>
  <c r="E13" i="299"/>
  <c r="O186" i="299" s="1"/>
  <c r="P12" i="299"/>
  <c r="O12" i="299"/>
  <c r="N12" i="299"/>
  <c r="M12" i="299"/>
  <c r="M13" i="299" s="1"/>
  <c r="L12" i="299"/>
  <c r="K12" i="299"/>
  <c r="J12" i="299"/>
  <c r="J13" i="299" s="1"/>
  <c r="I12" i="299"/>
  <c r="H12" i="299"/>
  <c r="G12" i="299"/>
  <c r="E7" i="299"/>
  <c r="E8" i="298"/>
  <c r="H222" i="298"/>
  <c r="G217" i="298"/>
  <c r="P200" i="298"/>
  <c r="O200" i="298"/>
  <c r="N200" i="298"/>
  <c r="M200" i="298"/>
  <c r="L200" i="298"/>
  <c r="K200" i="298"/>
  <c r="J200" i="298"/>
  <c r="I200" i="298"/>
  <c r="H200" i="298"/>
  <c r="G200" i="298"/>
  <c r="P197" i="298"/>
  <c r="O197" i="298"/>
  <c r="N197" i="298"/>
  <c r="N199" i="298" s="1"/>
  <c r="M197" i="298"/>
  <c r="L197" i="298"/>
  <c r="K197" i="298"/>
  <c r="J197" i="298"/>
  <c r="I197" i="298"/>
  <c r="H197" i="298"/>
  <c r="G197" i="298"/>
  <c r="P196" i="298"/>
  <c r="O196" i="298"/>
  <c r="N196" i="298"/>
  <c r="M196" i="298"/>
  <c r="L196" i="298"/>
  <c r="M198" i="298" s="1"/>
  <c r="K196" i="298"/>
  <c r="J196" i="298"/>
  <c r="I196" i="298"/>
  <c r="H196" i="298"/>
  <c r="G196" i="298"/>
  <c r="Q186" i="298"/>
  <c r="G185" i="298"/>
  <c r="P186" i="298" s="1"/>
  <c r="D185" i="298"/>
  <c r="D186" i="298" s="1"/>
  <c r="P181" i="298"/>
  <c r="O181" i="298"/>
  <c r="N181" i="298"/>
  <c r="M181" i="298"/>
  <c r="L181" i="298"/>
  <c r="K181" i="298"/>
  <c r="K182" i="298" s="1"/>
  <c r="J181" i="298"/>
  <c r="I181" i="298"/>
  <c r="H181" i="298"/>
  <c r="G181" i="298"/>
  <c r="P178" i="298"/>
  <c r="O178" i="298"/>
  <c r="N178" i="298"/>
  <c r="N180" i="298" s="1"/>
  <c r="M178" i="298"/>
  <c r="L178" i="298"/>
  <c r="K178" i="298"/>
  <c r="J178" i="298"/>
  <c r="I178" i="298"/>
  <c r="H178" i="298"/>
  <c r="G178" i="298"/>
  <c r="P177" i="298"/>
  <c r="O177" i="298"/>
  <c r="N177" i="298"/>
  <c r="M177" i="298"/>
  <c r="L177" i="298"/>
  <c r="K177" i="298"/>
  <c r="J177" i="298"/>
  <c r="I177" i="298"/>
  <c r="H177" i="298"/>
  <c r="G177" i="298"/>
  <c r="Q167" i="298"/>
  <c r="G166" i="298"/>
  <c r="P166" i="298" s="1"/>
  <c r="D166" i="298"/>
  <c r="P162" i="298"/>
  <c r="P163" i="298" s="1"/>
  <c r="O162" i="298"/>
  <c r="N162" i="298"/>
  <c r="N163" i="298" s="1"/>
  <c r="M162" i="298"/>
  <c r="L162" i="298"/>
  <c r="K162" i="298"/>
  <c r="J162" i="298"/>
  <c r="I162" i="298"/>
  <c r="H162" i="298"/>
  <c r="G162" i="298"/>
  <c r="P159" i="298"/>
  <c r="O159" i="298"/>
  <c r="N159" i="298"/>
  <c r="M159" i="298"/>
  <c r="L159" i="298"/>
  <c r="K159" i="298"/>
  <c r="K161" i="298" s="1"/>
  <c r="J159" i="298"/>
  <c r="I159" i="298"/>
  <c r="H159" i="298"/>
  <c r="G159" i="298"/>
  <c r="P158" i="298"/>
  <c r="O158" i="298"/>
  <c r="N158" i="298"/>
  <c r="M158" i="298"/>
  <c r="L158" i="298"/>
  <c r="K158" i="298"/>
  <c r="J158" i="298"/>
  <c r="I158" i="298"/>
  <c r="I160" i="298" s="1"/>
  <c r="H158" i="298"/>
  <c r="G158" i="298"/>
  <c r="Q148" i="298"/>
  <c r="G147" i="298"/>
  <c r="D147" i="298"/>
  <c r="P143" i="298"/>
  <c r="O143" i="298"/>
  <c r="N143" i="298"/>
  <c r="M143" i="298"/>
  <c r="L143" i="298"/>
  <c r="K143" i="298"/>
  <c r="J143" i="298"/>
  <c r="I143" i="298"/>
  <c r="H143" i="298"/>
  <c r="G143" i="298"/>
  <c r="P140" i="298"/>
  <c r="O140" i="298"/>
  <c r="N140" i="298"/>
  <c r="M140" i="298"/>
  <c r="L140" i="298"/>
  <c r="K140" i="298"/>
  <c r="J140" i="298"/>
  <c r="I140" i="298"/>
  <c r="H140" i="298"/>
  <c r="G140" i="298"/>
  <c r="P139" i="298"/>
  <c r="O139" i="298"/>
  <c r="N139" i="298"/>
  <c r="M139" i="298"/>
  <c r="L139" i="298"/>
  <c r="K139" i="298"/>
  <c r="J139" i="298"/>
  <c r="I139" i="298"/>
  <c r="H139" i="298"/>
  <c r="G139" i="298"/>
  <c r="Q129" i="298"/>
  <c r="G128" i="298"/>
  <c r="P129" i="298" s="1"/>
  <c r="D128" i="298"/>
  <c r="D129" i="298" s="1"/>
  <c r="P124" i="298"/>
  <c r="O124" i="298"/>
  <c r="N124" i="298"/>
  <c r="M124" i="298"/>
  <c r="L124" i="298"/>
  <c r="K124" i="298"/>
  <c r="J124" i="298"/>
  <c r="I124" i="298"/>
  <c r="H124" i="298"/>
  <c r="G124" i="298"/>
  <c r="P121" i="298"/>
  <c r="O121" i="298"/>
  <c r="N121" i="298"/>
  <c r="M121" i="298"/>
  <c r="L121" i="298"/>
  <c r="K121" i="298"/>
  <c r="J121" i="298"/>
  <c r="I121" i="298"/>
  <c r="H121" i="298"/>
  <c r="G121" i="298"/>
  <c r="P120" i="298"/>
  <c r="O120" i="298"/>
  <c r="N120" i="298"/>
  <c r="M120" i="298"/>
  <c r="L120" i="298"/>
  <c r="K120" i="298"/>
  <c r="J120" i="298"/>
  <c r="I120" i="298"/>
  <c r="H120" i="298"/>
  <c r="G120" i="298"/>
  <c r="Q110" i="298"/>
  <c r="G109" i="298"/>
  <c r="P109" i="298" s="1"/>
  <c r="D109" i="298"/>
  <c r="D110" i="298" s="1"/>
  <c r="P105" i="298"/>
  <c r="O105" i="298"/>
  <c r="N105" i="298"/>
  <c r="M105" i="298"/>
  <c r="L105" i="298"/>
  <c r="K105" i="298"/>
  <c r="J105" i="298"/>
  <c r="I105" i="298"/>
  <c r="H105" i="298"/>
  <c r="G105" i="298"/>
  <c r="P102" i="298"/>
  <c r="O102" i="298"/>
  <c r="N102" i="298"/>
  <c r="M102" i="298"/>
  <c r="L102" i="298"/>
  <c r="K102" i="298"/>
  <c r="J102" i="298"/>
  <c r="I102" i="298"/>
  <c r="H102" i="298"/>
  <c r="G102" i="298"/>
  <c r="P101" i="298"/>
  <c r="O101" i="298"/>
  <c r="N101" i="298"/>
  <c r="M101" i="298"/>
  <c r="L101" i="298"/>
  <c r="K101" i="298"/>
  <c r="J101" i="298"/>
  <c r="J103" i="298" s="1"/>
  <c r="I101" i="298"/>
  <c r="H101" i="298"/>
  <c r="G101" i="298"/>
  <c r="Q91" i="298"/>
  <c r="G90" i="298"/>
  <c r="P91" i="298" s="1"/>
  <c r="D90" i="298"/>
  <c r="P73" i="298"/>
  <c r="O73" i="298"/>
  <c r="N73" i="298"/>
  <c r="M73" i="298"/>
  <c r="L73" i="298"/>
  <c r="K73" i="298"/>
  <c r="J73" i="298"/>
  <c r="I73" i="298"/>
  <c r="H73" i="298"/>
  <c r="G73" i="298"/>
  <c r="P72" i="298"/>
  <c r="O72" i="298"/>
  <c r="N72" i="298"/>
  <c r="M72" i="298"/>
  <c r="L72" i="298"/>
  <c r="K72" i="298"/>
  <c r="J72" i="298"/>
  <c r="I72" i="298"/>
  <c r="H72" i="298"/>
  <c r="G72" i="298"/>
  <c r="P71" i="298"/>
  <c r="O71" i="298"/>
  <c r="N71" i="298"/>
  <c r="M71" i="298"/>
  <c r="L71" i="298"/>
  <c r="K71" i="298"/>
  <c r="J71" i="298"/>
  <c r="I71" i="298"/>
  <c r="H71" i="298"/>
  <c r="G71" i="298"/>
  <c r="P68" i="298"/>
  <c r="O68" i="298"/>
  <c r="N68" i="298"/>
  <c r="M68" i="298"/>
  <c r="L68" i="298"/>
  <c r="K68" i="298"/>
  <c r="J68" i="298"/>
  <c r="I68" i="298"/>
  <c r="H68" i="298"/>
  <c r="G68" i="298"/>
  <c r="P67" i="298"/>
  <c r="O67" i="298"/>
  <c r="N67" i="298"/>
  <c r="N75" i="298" s="1"/>
  <c r="M67" i="298"/>
  <c r="L67" i="298"/>
  <c r="K67" i="298"/>
  <c r="J67" i="298"/>
  <c r="I67" i="298"/>
  <c r="H67" i="298"/>
  <c r="G67" i="298"/>
  <c r="P42" i="298"/>
  <c r="O42" i="298"/>
  <c r="N42" i="298"/>
  <c r="M42" i="298"/>
  <c r="L42" i="298"/>
  <c r="L43" i="298" s="1"/>
  <c r="K42" i="298"/>
  <c r="J42" i="298"/>
  <c r="I42" i="298"/>
  <c r="H42" i="298"/>
  <c r="G42" i="298"/>
  <c r="P39" i="298"/>
  <c r="O39" i="298"/>
  <c r="N39" i="298"/>
  <c r="M39" i="298"/>
  <c r="L39" i="298"/>
  <c r="M41" i="298" s="1"/>
  <c r="K39" i="298"/>
  <c r="J39" i="298"/>
  <c r="I39" i="298"/>
  <c r="H39" i="298"/>
  <c r="G39" i="298"/>
  <c r="P38" i="298"/>
  <c r="O38" i="298"/>
  <c r="N38" i="298"/>
  <c r="M38" i="298"/>
  <c r="L38" i="298"/>
  <c r="K38" i="298"/>
  <c r="J38" i="298"/>
  <c r="J40" i="298" s="1"/>
  <c r="I38" i="298"/>
  <c r="H38" i="298"/>
  <c r="G38" i="298"/>
  <c r="P33" i="298"/>
  <c r="P45" i="298" s="1"/>
  <c r="O33" i="298"/>
  <c r="O45" i="298" s="1"/>
  <c r="N33" i="298"/>
  <c r="N44" i="298" s="1"/>
  <c r="M33" i="298"/>
  <c r="M44" i="298" s="1"/>
  <c r="L33" i="298"/>
  <c r="L44" i="298" s="1"/>
  <c r="K33" i="298"/>
  <c r="K44" i="298" s="1"/>
  <c r="J33" i="298"/>
  <c r="J45" i="298" s="1"/>
  <c r="I33" i="298"/>
  <c r="I45" i="298" s="1"/>
  <c r="H33" i="298"/>
  <c r="H45" i="298" s="1"/>
  <c r="G33" i="298"/>
  <c r="G44" i="298" s="1"/>
  <c r="I24" i="298"/>
  <c r="H24" i="298"/>
  <c r="G24" i="298"/>
  <c r="B15" i="298"/>
  <c r="E13" i="298"/>
  <c r="O186" i="298" s="1"/>
  <c r="P12" i="298"/>
  <c r="O12" i="298"/>
  <c r="N12" i="298"/>
  <c r="M12" i="298"/>
  <c r="L12" i="298"/>
  <c r="K12" i="298"/>
  <c r="J12" i="298"/>
  <c r="I12" i="298"/>
  <c r="I190" i="298" s="1"/>
  <c r="H12" i="298"/>
  <c r="G12" i="298"/>
  <c r="E7" i="298"/>
  <c r="E8" i="297"/>
  <c r="H222" i="297"/>
  <c r="G217" i="297"/>
  <c r="P200" i="297"/>
  <c r="O200" i="297"/>
  <c r="N200" i="297"/>
  <c r="M200" i="297"/>
  <c r="L200" i="297"/>
  <c r="K200" i="297"/>
  <c r="J200" i="297"/>
  <c r="I200" i="297"/>
  <c r="H200" i="297"/>
  <c r="G200" i="297"/>
  <c r="P197" i="297"/>
  <c r="O197" i="297"/>
  <c r="N197" i="297"/>
  <c r="M197" i="297"/>
  <c r="L197" i="297"/>
  <c r="K197" i="297"/>
  <c r="J197" i="297"/>
  <c r="I197" i="297"/>
  <c r="H197" i="297"/>
  <c r="G197" i="297"/>
  <c r="P196" i="297"/>
  <c r="O196" i="297"/>
  <c r="N196" i="297"/>
  <c r="M196" i="297"/>
  <c r="L196" i="297"/>
  <c r="K196" i="297"/>
  <c r="J196" i="297"/>
  <c r="I196" i="297"/>
  <c r="H196" i="297"/>
  <c r="G196" i="297"/>
  <c r="Q186" i="297"/>
  <c r="G185" i="297"/>
  <c r="D185" i="297"/>
  <c r="D186" i="297" s="1"/>
  <c r="P181" i="297"/>
  <c r="P182" i="297" s="1"/>
  <c r="O181" i="297"/>
  <c r="N181" i="297"/>
  <c r="M181" i="297"/>
  <c r="L181" i="297"/>
  <c r="K181" i="297"/>
  <c r="J181" i="297"/>
  <c r="I181" i="297"/>
  <c r="H181" i="297"/>
  <c r="G181" i="297"/>
  <c r="P178" i="297"/>
  <c r="O178" i="297"/>
  <c r="N178" i="297"/>
  <c r="M178" i="297"/>
  <c r="L178" i="297"/>
  <c r="K178" i="297"/>
  <c r="J178" i="297"/>
  <c r="I178" i="297"/>
  <c r="H178" i="297"/>
  <c r="G178" i="297"/>
  <c r="P177" i="297"/>
  <c r="O177" i="297"/>
  <c r="N177" i="297"/>
  <c r="M177" i="297"/>
  <c r="L177" i="297"/>
  <c r="K177" i="297"/>
  <c r="J177" i="297"/>
  <c r="I177" i="297"/>
  <c r="H177" i="297"/>
  <c r="G177" i="297"/>
  <c r="Q167" i="297"/>
  <c r="G166" i="297"/>
  <c r="D166" i="297"/>
  <c r="P162" i="297"/>
  <c r="O162" i="297"/>
  <c r="N162" i="297"/>
  <c r="M162" i="297"/>
  <c r="M163" i="297" s="1"/>
  <c r="L162" i="297"/>
  <c r="K162" i="297"/>
  <c r="J162" i="297"/>
  <c r="I162" i="297"/>
  <c r="H162" i="297"/>
  <c r="G162" i="297"/>
  <c r="P159" i="297"/>
  <c r="O159" i="297"/>
  <c r="N159" i="297"/>
  <c r="M159" i="297"/>
  <c r="L159" i="297"/>
  <c r="K159" i="297"/>
  <c r="J159" i="297"/>
  <c r="I159" i="297"/>
  <c r="H159" i="297"/>
  <c r="G159" i="297"/>
  <c r="P158" i="297"/>
  <c r="O158" i="297"/>
  <c r="N158" i="297"/>
  <c r="M158" i="297"/>
  <c r="L158" i="297"/>
  <c r="K158" i="297"/>
  <c r="J158" i="297"/>
  <c r="I158" i="297"/>
  <c r="H158" i="297"/>
  <c r="G158" i="297"/>
  <c r="Q148" i="297"/>
  <c r="G147" i="297"/>
  <c r="P147" i="297" s="1"/>
  <c r="D147" i="297"/>
  <c r="D148" i="297" s="1"/>
  <c r="P143" i="297"/>
  <c r="O143" i="297"/>
  <c r="N143" i="297"/>
  <c r="M143" i="297"/>
  <c r="L143" i="297"/>
  <c r="K143" i="297"/>
  <c r="J143" i="297"/>
  <c r="I143" i="297"/>
  <c r="H143" i="297"/>
  <c r="H144" i="297" s="1"/>
  <c r="G143" i="297"/>
  <c r="P140" i="297"/>
  <c r="O140" i="297"/>
  <c r="N140" i="297"/>
  <c r="M140" i="297"/>
  <c r="L140" i="297"/>
  <c r="K140" i="297"/>
  <c r="J140" i="297"/>
  <c r="I140" i="297"/>
  <c r="H140" i="297"/>
  <c r="G140" i="297"/>
  <c r="P139" i="297"/>
  <c r="O139" i="297"/>
  <c r="N139" i="297"/>
  <c r="M139" i="297"/>
  <c r="L139" i="297"/>
  <c r="L141" i="297" s="1"/>
  <c r="K139" i="297"/>
  <c r="J139" i="297"/>
  <c r="I139" i="297"/>
  <c r="H139" i="297"/>
  <c r="G139" i="297"/>
  <c r="Q129" i="297"/>
  <c r="G128" i="297"/>
  <c r="P128" i="297" s="1"/>
  <c r="D128" i="297"/>
  <c r="D129" i="297" s="1"/>
  <c r="D130" i="297" s="1"/>
  <c r="P124" i="297"/>
  <c r="O124" i="297"/>
  <c r="N124" i="297"/>
  <c r="M124" i="297"/>
  <c r="L124" i="297"/>
  <c r="K124" i="297"/>
  <c r="J124" i="297"/>
  <c r="I124" i="297"/>
  <c r="H124" i="297"/>
  <c r="G124" i="297"/>
  <c r="P121" i="297"/>
  <c r="O121" i="297"/>
  <c r="N121" i="297"/>
  <c r="M121" i="297"/>
  <c r="L121" i="297"/>
  <c r="K121" i="297"/>
  <c r="J121" i="297"/>
  <c r="I121" i="297"/>
  <c r="I123" i="297" s="1"/>
  <c r="H121" i="297"/>
  <c r="G121" i="297"/>
  <c r="P120" i="297"/>
  <c r="O120" i="297"/>
  <c r="N120" i="297"/>
  <c r="M120" i="297"/>
  <c r="L120" i="297"/>
  <c r="K120" i="297"/>
  <c r="J120" i="297"/>
  <c r="I120" i="297"/>
  <c r="H120" i="297"/>
  <c r="G120" i="297"/>
  <c r="Q110" i="297"/>
  <c r="G109" i="297"/>
  <c r="I223" i="297" s="1"/>
  <c r="D109" i="297"/>
  <c r="D91" i="297" s="1"/>
  <c r="P105" i="297"/>
  <c r="O105" i="297"/>
  <c r="N105" i="297"/>
  <c r="M105" i="297"/>
  <c r="L105" i="297"/>
  <c r="K105" i="297"/>
  <c r="J105" i="297"/>
  <c r="I105" i="297"/>
  <c r="H105" i="297"/>
  <c r="G105" i="297"/>
  <c r="P102" i="297"/>
  <c r="O102" i="297"/>
  <c r="N102" i="297"/>
  <c r="M102" i="297"/>
  <c r="L102" i="297"/>
  <c r="M104" i="297" s="1"/>
  <c r="K102" i="297"/>
  <c r="J102" i="297"/>
  <c r="I102" i="297"/>
  <c r="H102" i="297"/>
  <c r="G102" i="297"/>
  <c r="P101" i="297"/>
  <c r="O101" i="297"/>
  <c r="N101" i="297"/>
  <c r="M101" i="297"/>
  <c r="L101" i="297"/>
  <c r="K101" i="297"/>
  <c r="J101" i="297"/>
  <c r="I101" i="297"/>
  <c r="H101" i="297"/>
  <c r="G101" i="297"/>
  <c r="Q91" i="297"/>
  <c r="G90" i="297"/>
  <c r="P90" i="297" s="1"/>
  <c r="D90" i="297"/>
  <c r="P73" i="297"/>
  <c r="O73" i="297"/>
  <c r="N73" i="297"/>
  <c r="M73" i="297"/>
  <c r="L73" i="297"/>
  <c r="K73" i="297"/>
  <c r="J73" i="297"/>
  <c r="I73" i="297"/>
  <c r="H73" i="297"/>
  <c r="G73" i="297"/>
  <c r="P72" i="297"/>
  <c r="O72" i="297"/>
  <c r="N72" i="297"/>
  <c r="M72" i="297"/>
  <c r="L72" i="297"/>
  <c r="K72" i="297"/>
  <c r="J72" i="297"/>
  <c r="I72" i="297"/>
  <c r="H72" i="297"/>
  <c r="G72" i="297"/>
  <c r="P71" i="297"/>
  <c r="O71" i="297"/>
  <c r="N71" i="297"/>
  <c r="M71" i="297"/>
  <c r="L71" i="297"/>
  <c r="K71" i="297"/>
  <c r="J71" i="297"/>
  <c r="I71" i="297"/>
  <c r="H71" i="297"/>
  <c r="G71" i="297"/>
  <c r="P68" i="297"/>
  <c r="O68" i="297"/>
  <c r="N68" i="297"/>
  <c r="M68" i="297"/>
  <c r="L68" i="297"/>
  <c r="K68" i="297"/>
  <c r="J68" i="297"/>
  <c r="I68" i="297"/>
  <c r="H68" i="297"/>
  <c r="G68" i="297"/>
  <c r="P67" i="297"/>
  <c r="O67" i="297"/>
  <c r="N67" i="297"/>
  <c r="M67" i="297"/>
  <c r="L67" i="297"/>
  <c r="K67" i="297"/>
  <c r="J67" i="297"/>
  <c r="I67" i="297"/>
  <c r="H67" i="297"/>
  <c r="G67" i="297"/>
  <c r="P42" i="297"/>
  <c r="O42" i="297"/>
  <c r="O43" i="297" s="1"/>
  <c r="N42" i="297"/>
  <c r="M42" i="297"/>
  <c r="L42" i="297"/>
  <c r="K42" i="297"/>
  <c r="J42" i="297"/>
  <c r="I42" i="297"/>
  <c r="H42" i="297"/>
  <c r="G42" i="297"/>
  <c r="P39" i="297"/>
  <c r="O39" i="297"/>
  <c r="N39" i="297"/>
  <c r="M39" i="297"/>
  <c r="L39" i="297"/>
  <c r="K39" i="297"/>
  <c r="K41" i="297" s="1"/>
  <c r="J39" i="297"/>
  <c r="I39" i="297"/>
  <c r="H39" i="297"/>
  <c r="G39" i="297"/>
  <c r="P38" i="297"/>
  <c r="O38" i="297"/>
  <c r="N38" i="297"/>
  <c r="M38" i="297"/>
  <c r="L38" i="297"/>
  <c r="K38" i="297"/>
  <c r="J38" i="297"/>
  <c r="I38" i="297"/>
  <c r="I40" i="297" s="1"/>
  <c r="H38" i="297"/>
  <c r="G38" i="297"/>
  <c r="P33" i="297"/>
  <c r="P44" i="297" s="1"/>
  <c r="O33" i="297"/>
  <c r="O44" i="297" s="1"/>
  <c r="N33" i="297"/>
  <c r="N44" i="297" s="1"/>
  <c r="M33" i="297"/>
  <c r="M44" i="297" s="1"/>
  <c r="L33" i="297"/>
  <c r="L44" i="297" s="1"/>
  <c r="K33" i="297"/>
  <c r="K44" i="297" s="1"/>
  <c r="J33" i="297"/>
  <c r="J44" i="297" s="1"/>
  <c r="I33" i="297"/>
  <c r="I45" i="297" s="1"/>
  <c r="H33" i="297"/>
  <c r="H44" i="297" s="1"/>
  <c r="G33" i="297"/>
  <c r="G45" i="297" s="1"/>
  <c r="I24" i="297"/>
  <c r="H24" i="297"/>
  <c r="G24" i="297"/>
  <c r="B15" i="297"/>
  <c r="E13" i="297"/>
  <c r="N186" i="297" s="1"/>
  <c r="P12" i="297"/>
  <c r="O12" i="297"/>
  <c r="N12" i="297"/>
  <c r="M12" i="297"/>
  <c r="L12" i="297"/>
  <c r="K12" i="297"/>
  <c r="J12" i="297"/>
  <c r="I12" i="297"/>
  <c r="H12" i="297"/>
  <c r="G12" i="297"/>
  <c r="E7" i="297"/>
  <c r="E8" i="296"/>
  <c r="H222" i="296"/>
  <c r="G217" i="296"/>
  <c r="P200" i="296"/>
  <c r="O200" i="296"/>
  <c r="N200" i="296"/>
  <c r="M200" i="296"/>
  <c r="L200" i="296"/>
  <c r="K200" i="296"/>
  <c r="J200" i="296"/>
  <c r="I200" i="296"/>
  <c r="H200" i="296"/>
  <c r="G200" i="296"/>
  <c r="P197" i="296"/>
  <c r="O197" i="296"/>
  <c r="N197" i="296"/>
  <c r="M197" i="296"/>
  <c r="L197" i="296"/>
  <c r="K197" i="296"/>
  <c r="J197" i="296"/>
  <c r="I197" i="296"/>
  <c r="H197" i="296"/>
  <c r="G197" i="296"/>
  <c r="P196" i="296"/>
  <c r="O196" i="296"/>
  <c r="N196" i="296"/>
  <c r="M196" i="296"/>
  <c r="L196" i="296"/>
  <c r="K196" i="296"/>
  <c r="J196" i="296"/>
  <c r="I196" i="296"/>
  <c r="H196" i="296"/>
  <c r="G196" i="296"/>
  <c r="Q186" i="296"/>
  <c r="G185" i="296"/>
  <c r="P186" i="296" s="1"/>
  <c r="D185" i="296"/>
  <c r="P181" i="296"/>
  <c r="O181" i="296"/>
  <c r="N181" i="296"/>
  <c r="M181" i="296"/>
  <c r="L181" i="296"/>
  <c r="K181" i="296"/>
  <c r="J181" i="296"/>
  <c r="I181" i="296"/>
  <c r="I182" i="296" s="1"/>
  <c r="H181" i="296"/>
  <c r="G181" i="296"/>
  <c r="P178" i="296"/>
  <c r="O178" i="296"/>
  <c r="N178" i="296"/>
  <c r="M178" i="296"/>
  <c r="L178" i="296"/>
  <c r="K178" i="296"/>
  <c r="J178" i="296"/>
  <c r="I178" i="296"/>
  <c r="H178" i="296"/>
  <c r="G178" i="296"/>
  <c r="P177" i="296"/>
  <c r="O177" i="296"/>
  <c r="N177" i="296"/>
  <c r="M177" i="296"/>
  <c r="L177" i="296"/>
  <c r="K177" i="296"/>
  <c r="J177" i="296"/>
  <c r="I177" i="296"/>
  <c r="H177" i="296"/>
  <c r="G177" i="296"/>
  <c r="Q167" i="296"/>
  <c r="G166" i="296"/>
  <c r="P167" i="296" s="1"/>
  <c r="D166" i="296"/>
  <c r="D167" i="296" s="1"/>
  <c r="P162" i="296"/>
  <c r="O162" i="296"/>
  <c r="N162" i="296"/>
  <c r="N163" i="296" s="1"/>
  <c r="M162" i="296"/>
  <c r="L162" i="296"/>
  <c r="K162" i="296"/>
  <c r="J162" i="296"/>
  <c r="I162" i="296"/>
  <c r="H162" i="296"/>
  <c r="G162" i="296"/>
  <c r="P159" i="296"/>
  <c r="O159" i="296"/>
  <c r="N159" i="296"/>
  <c r="M159" i="296"/>
  <c r="L159" i="296"/>
  <c r="K159" i="296"/>
  <c r="J159" i="296"/>
  <c r="I159" i="296"/>
  <c r="H159" i="296"/>
  <c r="G159" i="296"/>
  <c r="P158" i="296"/>
  <c r="O158" i="296"/>
  <c r="N158" i="296"/>
  <c r="M158" i="296"/>
  <c r="L158" i="296"/>
  <c r="K158" i="296"/>
  <c r="J158" i="296"/>
  <c r="I158" i="296"/>
  <c r="H158" i="296"/>
  <c r="G158" i="296"/>
  <c r="Q148" i="296"/>
  <c r="G147" i="296"/>
  <c r="P147" i="296" s="1"/>
  <c r="D147" i="296"/>
  <c r="P143" i="296"/>
  <c r="O143" i="296"/>
  <c r="N143" i="296"/>
  <c r="M143" i="296"/>
  <c r="L143" i="296"/>
  <c r="K143" i="296"/>
  <c r="K144" i="296" s="1"/>
  <c r="J143" i="296"/>
  <c r="I143" i="296"/>
  <c r="H143" i="296"/>
  <c r="G143" i="296"/>
  <c r="P140" i="296"/>
  <c r="O140" i="296"/>
  <c r="N140" i="296"/>
  <c r="M140" i="296"/>
  <c r="L140" i="296"/>
  <c r="K140" i="296"/>
  <c r="J140" i="296"/>
  <c r="I140" i="296"/>
  <c r="I142" i="296" s="1"/>
  <c r="H140" i="296"/>
  <c r="G140" i="296"/>
  <c r="P139" i="296"/>
  <c r="O139" i="296"/>
  <c r="N139" i="296"/>
  <c r="M139" i="296"/>
  <c r="L139" i="296"/>
  <c r="K139" i="296"/>
  <c r="J139" i="296"/>
  <c r="I139" i="296"/>
  <c r="H139" i="296"/>
  <c r="G139" i="296"/>
  <c r="Q129" i="296"/>
  <c r="G128" i="296"/>
  <c r="P129" i="296" s="1"/>
  <c r="D128" i="296"/>
  <c r="P124" i="296"/>
  <c r="O124" i="296"/>
  <c r="N124" i="296"/>
  <c r="M124" i="296"/>
  <c r="L124" i="296"/>
  <c r="K124" i="296"/>
  <c r="J124" i="296"/>
  <c r="I124" i="296"/>
  <c r="H124" i="296"/>
  <c r="G124" i="296"/>
  <c r="P121" i="296"/>
  <c r="O121" i="296"/>
  <c r="N121" i="296"/>
  <c r="M121" i="296"/>
  <c r="L121" i="296"/>
  <c r="K121" i="296"/>
  <c r="J121" i="296"/>
  <c r="I121" i="296"/>
  <c r="H121" i="296"/>
  <c r="G121" i="296"/>
  <c r="P120" i="296"/>
  <c r="O120" i="296"/>
  <c r="N120" i="296"/>
  <c r="M120" i="296"/>
  <c r="L120" i="296"/>
  <c r="K120" i="296"/>
  <c r="J120" i="296"/>
  <c r="I120" i="296"/>
  <c r="H120" i="296"/>
  <c r="G120" i="296"/>
  <c r="Q110" i="296"/>
  <c r="G109" i="296"/>
  <c r="I223" i="296" s="1"/>
  <c r="D109" i="296"/>
  <c r="D91" i="296" s="1"/>
  <c r="P105" i="296"/>
  <c r="O105" i="296"/>
  <c r="N105" i="296"/>
  <c r="M105" i="296"/>
  <c r="L105" i="296"/>
  <c r="K105" i="296"/>
  <c r="J105" i="296"/>
  <c r="I105" i="296"/>
  <c r="H105" i="296"/>
  <c r="G105" i="296"/>
  <c r="P102" i="296"/>
  <c r="O102" i="296"/>
  <c r="N102" i="296"/>
  <c r="M102" i="296"/>
  <c r="L102" i="296"/>
  <c r="K102" i="296"/>
  <c r="J102" i="296"/>
  <c r="I102" i="296"/>
  <c r="H102" i="296"/>
  <c r="G102" i="296"/>
  <c r="P101" i="296"/>
  <c r="O101" i="296"/>
  <c r="N101" i="296"/>
  <c r="M101" i="296"/>
  <c r="L101" i="296"/>
  <c r="K101" i="296"/>
  <c r="J101" i="296"/>
  <c r="I101" i="296"/>
  <c r="H101" i="296"/>
  <c r="G101" i="296"/>
  <c r="Q91" i="296"/>
  <c r="G90" i="296"/>
  <c r="P90" i="296" s="1"/>
  <c r="D90" i="296"/>
  <c r="P73" i="296"/>
  <c r="O73" i="296"/>
  <c r="N73" i="296"/>
  <c r="M73" i="296"/>
  <c r="L73" i="296"/>
  <c r="K73" i="296"/>
  <c r="J73" i="296"/>
  <c r="I73" i="296"/>
  <c r="H73" i="296"/>
  <c r="G73" i="296"/>
  <c r="P72" i="296"/>
  <c r="O72" i="296"/>
  <c r="N72" i="296"/>
  <c r="M72" i="296"/>
  <c r="L72" i="296"/>
  <c r="K72" i="296"/>
  <c r="J72" i="296"/>
  <c r="I72" i="296"/>
  <c r="H72" i="296"/>
  <c r="G72" i="296"/>
  <c r="P71" i="296"/>
  <c r="O71" i="296"/>
  <c r="N71" i="296"/>
  <c r="M71" i="296"/>
  <c r="L71" i="296"/>
  <c r="K71" i="296"/>
  <c r="J71" i="296"/>
  <c r="I71" i="296"/>
  <c r="H71" i="296"/>
  <c r="G71" i="296"/>
  <c r="P68" i="296"/>
  <c r="O68" i="296"/>
  <c r="N68" i="296"/>
  <c r="M68" i="296"/>
  <c r="L68" i="296"/>
  <c r="K68" i="296"/>
  <c r="J68" i="296"/>
  <c r="I68" i="296"/>
  <c r="I78" i="296" s="1"/>
  <c r="H68" i="296"/>
  <c r="G68" i="296"/>
  <c r="P67" i="296"/>
  <c r="O67" i="296"/>
  <c r="O70" i="296" s="1"/>
  <c r="N67" i="296"/>
  <c r="M67" i="296"/>
  <c r="L67" i="296"/>
  <c r="K67" i="296"/>
  <c r="J67" i="296"/>
  <c r="I67" i="296"/>
  <c r="H67" i="296"/>
  <c r="G67" i="296"/>
  <c r="P44" i="296"/>
  <c r="P42" i="296"/>
  <c r="O42" i="296"/>
  <c r="N42" i="296"/>
  <c r="M42" i="296"/>
  <c r="L42" i="296"/>
  <c r="K42" i="296"/>
  <c r="J42" i="296"/>
  <c r="I42" i="296"/>
  <c r="H42" i="296"/>
  <c r="G42" i="296"/>
  <c r="P39" i="296"/>
  <c r="O39" i="296"/>
  <c r="N39" i="296"/>
  <c r="M39" i="296"/>
  <c r="L39" i="296"/>
  <c r="K39" i="296"/>
  <c r="J39" i="296"/>
  <c r="I39" i="296"/>
  <c r="H39" i="296"/>
  <c r="G39" i="296"/>
  <c r="P38" i="296"/>
  <c r="O38" i="296"/>
  <c r="N38" i="296"/>
  <c r="M38" i="296"/>
  <c r="L38" i="296"/>
  <c r="K38" i="296"/>
  <c r="J38" i="296"/>
  <c r="I38" i="296"/>
  <c r="H38" i="296"/>
  <c r="G38" i="296"/>
  <c r="P33" i="296"/>
  <c r="P45" i="296" s="1"/>
  <c r="O33" i="296"/>
  <c r="O45" i="296" s="1"/>
  <c r="N33" i="296"/>
  <c r="N45" i="296" s="1"/>
  <c r="M33" i="296"/>
  <c r="M45" i="296" s="1"/>
  <c r="L33" i="296"/>
  <c r="L44" i="296" s="1"/>
  <c r="K33" i="296"/>
  <c r="K45" i="296" s="1"/>
  <c r="J33" i="296"/>
  <c r="J44" i="296" s="1"/>
  <c r="I33" i="296"/>
  <c r="I45" i="296" s="1"/>
  <c r="H33" i="296"/>
  <c r="H44" i="296" s="1"/>
  <c r="G33" i="296"/>
  <c r="G45" i="296" s="1"/>
  <c r="I24" i="296"/>
  <c r="H24" i="296"/>
  <c r="G24" i="296"/>
  <c r="B15" i="296"/>
  <c r="E13" i="296"/>
  <c r="O186" i="296" s="1"/>
  <c r="P12" i="296"/>
  <c r="O12" i="296"/>
  <c r="N12" i="296"/>
  <c r="M12" i="296"/>
  <c r="L12" i="296"/>
  <c r="L13" i="296" s="1"/>
  <c r="K12" i="296"/>
  <c r="J12" i="296"/>
  <c r="I12" i="296"/>
  <c r="H12" i="296"/>
  <c r="G12" i="296"/>
  <c r="E7" i="296"/>
  <c r="E8" i="295"/>
  <c r="H222" i="295"/>
  <c r="G217" i="295"/>
  <c r="P200" i="295"/>
  <c r="O200" i="295"/>
  <c r="N200" i="295"/>
  <c r="M200" i="295"/>
  <c r="L200" i="295"/>
  <c r="K200" i="295"/>
  <c r="J200" i="295"/>
  <c r="I200" i="295"/>
  <c r="H200" i="295"/>
  <c r="G200" i="295"/>
  <c r="P197" i="295"/>
  <c r="O197" i="295"/>
  <c r="N197" i="295"/>
  <c r="M197" i="295"/>
  <c r="L197" i="295"/>
  <c r="K197" i="295"/>
  <c r="J197" i="295"/>
  <c r="I197" i="295"/>
  <c r="H197" i="295"/>
  <c r="G197" i="295"/>
  <c r="P196" i="295"/>
  <c r="O196" i="295"/>
  <c r="N196" i="295"/>
  <c r="M196" i="295"/>
  <c r="L196" i="295"/>
  <c r="K196" i="295"/>
  <c r="J196" i="295"/>
  <c r="I196" i="295"/>
  <c r="H196" i="295"/>
  <c r="G196" i="295"/>
  <c r="Q186" i="295"/>
  <c r="G185" i="295"/>
  <c r="M223" i="295" s="1"/>
  <c r="D185" i="295"/>
  <c r="D186" i="295" s="1"/>
  <c r="P181" i="295"/>
  <c r="O181" i="295"/>
  <c r="N181" i="295"/>
  <c r="M181" i="295"/>
  <c r="L181" i="295"/>
  <c r="K181" i="295"/>
  <c r="J181" i="295"/>
  <c r="I181" i="295"/>
  <c r="H181" i="295"/>
  <c r="G181" i="295"/>
  <c r="P178" i="295"/>
  <c r="O178" i="295"/>
  <c r="N178" i="295"/>
  <c r="M178" i="295"/>
  <c r="L178" i="295"/>
  <c r="K178" i="295"/>
  <c r="J178" i="295"/>
  <c r="I178" i="295"/>
  <c r="H178" i="295"/>
  <c r="G178" i="295"/>
  <c r="P177" i="295"/>
  <c r="O177" i="295"/>
  <c r="N177" i="295"/>
  <c r="M177" i="295"/>
  <c r="L177" i="295"/>
  <c r="K177" i="295"/>
  <c r="J177" i="295"/>
  <c r="I177" i="295"/>
  <c r="H177" i="295"/>
  <c r="G177" i="295"/>
  <c r="Q167" i="295"/>
  <c r="G166" i="295"/>
  <c r="P167" i="295" s="1"/>
  <c r="D166" i="295"/>
  <c r="D167" i="295" s="1"/>
  <c r="P162" i="295"/>
  <c r="O162" i="295"/>
  <c r="N162" i="295"/>
  <c r="M162" i="295"/>
  <c r="L162" i="295"/>
  <c r="K162" i="295"/>
  <c r="J162" i="295"/>
  <c r="I162" i="295"/>
  <c r="H162" i="295"/>
  <c r="G162" i="295"/>
  <c r="P159" i="295"/>
  <c r="O159" i="295"/>
  <c r="N159" i="295"/>
  <c r="M159" i="295"/>
  <c r="L159" i="295"/>
  <c r="K159" i="295"/>
  <c r="J159" i="295"/>
  <c r="I159" i="295"/>
  <c r="H159" i="295"/>
  <c r="G159" i="295"/>
  <c r="P158" i="295"/>
  <c r="O158" i="295"/>
  <c r="N158" i="295"/>
  <c r="M158" i="295"/>
  <c r="L158" i="295"/>
  <c r="K158" i="295"/>
  <c r="J158" i="295"/>
  <c r="I158" i="295"/>
  <c r="H158" i="295"/>
  <c r="G158" i="295"/>
  <c r="Q148" i="295"/>
  <c r="G147" i="295"/>
  <c r="D147" i="295"/>
  <c r="P143" i="295"/>
  <c r="O143" i="295"/>
  <c r="N143" i="295"/>
  <c r="M143" i="295"/>
  <c r="L143" i="295"/>
  <c r="K143" i="295"/>
  <c r="J143" i="295"/>
  <c r="I143" i="295"/>
  <c r="H143" i="295"/>
  <c r="G143" i="295"/>
  <c r="P140" i="295"/>
  <c r="O140" i="295"/>
  <c r="N140" i="295"/>
  <c r="M140" i="295"/>
  <c r="L140" i="295"/>
  <c r="K140" i="295"/>
  <c r="J140" i="295"/>
  <c r="I140" i="295"/>
  <c r="H140" i="295"/>
  <c r="G140" i="295"/>
  <c r="P139" i="295"/>
  <c r="O139" i="295"/>
  <c r="N139" i="295"/>
  <c r="M139" i="295"/>
  <c r="L139" i="295"/>
  <c r="K139" i="295"/>
  <c r="J139" i="295"/>
  <c r="I139" i="295"/>
  <c r="H139" i="295"/>
  <c r="G139" i="295"/>
  <c r="Q129" i="295"/>
  <c r="G128" i="295"/>
  <c r="J223" i="295" s="1"/>
  <c r="D128" i="295"/>
  <c r="D129" i="295" s="1"/>
  <c r="P124" i="295"/>
  <c r="O124" i="295"/>
  <c r="N124" i="295"/>
  <c r="M124" i="295"/>
  <c r="L124" i="295"/>
  <c r="K124" i="295"/>
  <c r="J124" i="295"/>
  <c r="I124" i="295"/>
  <c r="H124" i="295"/>
  <c r="G124" i="295"/>
  <c r="P121" i="295"/>
  <c r="O121" i="295"/>
  <c r="N121" i="295"/>
  <c r="M121" i="295"/>
  <c r="L121" i="295"/>
  <c r="K121" i="295"/>
  <c r="J121" i="295"/>
  <c r="I121" i="295"/>
  <c r="H121" i="295"/>
  <c r="G121" i="295"/>
  <c r="P120" i="295"/>
  <c r="O120" i="295"/>
  <c r="N120" i="295"/>
  <c r="M120" i="295"/>
  <c r="L120" i="295"/>
  <c r="K120" i="295"/>
  <c r="J120" i="295"/>
  <c r="I120" i="295"/>
  <c r="H120" i="295"/>
  <c r="G120" i="295"/>
  <c r="Q110" i="295"/>
  <c r="G109" i="295"/>
  <c r="D109" i="295"/>
  <c r="D110" i="295" s="1"/>
  <c r="P105" i="295"/>
  <c r="O105" i="295"/>
  <c r="N105" i="295"/>
  <c r="M105" i="295"/>
  <c r="L105" i="295"/>
  <c r="K105" i="295"/>
  <c r="J105" i="295"/>
  <c r="I105" i="295"/>
  <c r="H105" i="295"/>
  <c r="G105" i="295"/>
  <c r="P102" i="295"/>
  <c r="O102" i="295"/>
  <c r="N102" i="295"/>
  <c r="M102" i="295"/>
  <c r="L102" i="295"/>
  <c r="K102" i="295"/>
  <c r="J102" i="295"/>
  <c r="I102" i="295"/>
  <c r="H102" i="295"/>
  <c r="G102" i="295"/>
  <c r="P101" i="295"/>
  <c r="O101" i="295"/>
  <c r="N101" i="295"/>
  <c r="M101" i="295"/>
  <c r="L101" i="295"/>
  <c r="K101" i="295"/>
  <c r="J101" i="295"/>
  <c r="I101" i="295"/>
  <c r="H101" i="295"/>
  <c r="G101" i="295"/>
  <c r="Q91" i="295"/>
  <c r="G90" i="295"/>
  <c r="P91" i="295" s="1"/>
  <c r="D90" i="295"/>
  <c r="P73" i="295"/>
  <c r="O73" i="295"/>
  <c r="N73" i="295"/>
  <c r="M73" i="295"/>
  <c r="L73" i="295"/>
  <c r="K73" i="295"/>
  <c r="J73" i="295"/>
  <c r="I73" i="295"/>
  <c r="H73" i="295"/>
  <c r="G73" i="295"/>
  <c r="P72" i="295"/>
  <c r="O72" i="295"/>
  <c r="N72" i="295"/>
  <c r="M72" i="295"/>
  <c r="L72" i="295"/>
  <c r="K72" i="295"/>
  <c r="J72" i="295"/>
  <c r="I72" i="295"/>
  <c r="H72" i="295"/>
  <c r="G72" i="295"/>
  <c r="P71" i="295"/>
  <c r="O71" i="295"/>
  <c r="N71" i="295"/>
  <c r="M71" i="295"/>
  <c r="L71" i="295"/>
  <c r="K71" i="295"/>
  <c r="J71" i="295"/>
  <c r="I71" i="295"/>
  <c r="H71" i="295"/>
  <c r="G71" i="295"/>
  <c r="P68" i="295"/>
  <c r="O68" i="295"/>
  <c r="N68" i="295"/>
  <c r="M68" i="295"/>
  <c r="L68" i="295"/>
  <c r="K68" i="295"/>
  <c r="J68" i="295"/>
  <c r="I68" i="295"/>
  <c r="H68" i="295"/>
  <c r="G68" i="295"/>
  <c r="P67" i="295"/>
  <c r="O67" i="295"/>
  <c r="N67" i="295"/>
  <c r="M67" i="295"/>
  <c r="L67" i="295"/>
  <c r="K67" i="295"/>
  <c r="J67" i="295"/>
  <c r="I67" i="295"/>
  <c r="H67" i="295"/>
  <c r="G67" i="295"/>
  <c r="P42" i="295"/>
  <c r="O42" i="295"/>
  <c r="N42" i="295"/>
  <c r="M42" i="295"/>
  <c r="L42" i="295"/>
  <c r="K42" i="295"/>
  <c r="J42" i="295"/>
  <c r="I42" i="295"/>
  <c r="H42" i="295"/>
  <c r="G42" i="295"/>
  <c r="P39" i="295"/>
  <c r="O39" i="295"/>
  <c r="N39" i="295"/>
  <c r="M39" i="295"/>
  <c r="L39" i="295"/>
  <c r="K39" i="295"/>
  <c r="J39" i="295"/>
  <c r="I39" i="295"/>
  <c r="H39" i="295"/>
  <c r="G39" i="295"/>
  <c r="P38" i="295"/>
  <c r="O38" i="295"/>
  <c r="N38" i="295"/>
  <c r="M38" i="295"/>
  <c r="L38" i="295"/>
  <c r="K38" i="295"/>
  <c r="J38" i="295"/>
  <c r="I38" i="295"/>
  <c r="H38" i="295"/>
  <c r="G38" i="295"/>
  <c r="P33" i="295"/>
  <c r="P45" i="295" s="1"/>
  <c r="O33" i="295"/>
  <c r="O44" i="295" s="1"/>
  <c r="N33" i="295"/>
  <c r="N44" i="295" s="1"/>
  <c r="M33" i="295"/>
  <c r="M44" i="295" s="1"/>
  <c r="L33" i="295"/>
  <c r="L44" i="295" s="1"/>
  <c r="K33" i="295"/>
  <c r="K44" i="295" s="1"/>
  <c r="J33" i="295"/>
  <c r="J44" i="295" s="1"/>
  <c r="I33" i="295"/>
  <c r="I44" i="295" s="1"/>
  <c r="H33" i="295"/>
  <c r="H44" i="295" s="1"/>
  <c r="G33" i="295"/>
  <c r="G45" i="295" s="1"/>
  <c r="I24" i="295"/>
  <c r="H24" i="295"/>
  <c r="G24" i="295"/>
  <c r="B15" i="295"/>
  <c r="E13" i="295"/>
  <c r="N186" i="295" s="1"/>
  <c r="P12" i="295"/>
  <c r="O12" i="295"/>
  <c r="N12" i="295"/>
  <c r="M12" i="295"/>
  <c r="L12" i="295"/>
  <c r="K12" i="295"/>
  <c r="J12" i="295"/>
  <c r="I12" i="295"/>
  <c r="I152" i="295" s="1"/>
  <c r="H12" i="295"/>
  <c r="G12" i="295"/>
  <c r="E7" i="295"/>
  <c r="E8" i="294"/>
  <c r="H222" i="294"/>
  <c r="G217" i="294"/>
  <c r="P200" i="294"/>
  <c r="O200" i="294"/>
  <c r="N200" i="294"/>
  <c r="M200" i="294"/>
  <c r="L200" i="294"/>
  <c r="K200" i="294"/>
  <c r="J200" i="294"/>
  <c r="I200" i="294"/>
  <c r="H200" i="294"/>
  <c r="G200" i="294"/>
  <c r="P197" i="294"/>
  <c r="O197" i="294"/>
  <c r="N197" i="294"/>
  <c r="M197" i="294"/>
  <c r="L197" i="294"/>
  <c r="K197" i="294"/>
  <c r="J197" i="294"/>
  <c r="I197" i="294"/>
  <c r="H197" i="294"/>
  <c r="G197" i="294"/>
  <c r="P196" i="294"/>
  <c r="O196" i="294"/>
  <c r="N196" i="294"/>
  <c r="M196" i="294"/>
  <c r="L196" i="294"/>
  <c r="K196" i="294"/>
  <c r="J196" i="294"/>
  <c r="I196" i="294"/>
  <c r="H196" i="294"/>
  <c r="G196" i="294"/>
  <c r="Q186" i="294"/>
  <c r="G185" i="294"/>
  <c r="P186" i="294" s="1"/>
  <c r="D185" i="294"/>
  <c r="D186" i="294" s="1"/>
  <c r="P181" i="294"/>
  <c r="O181" i="294"/>
  <c r="N181" i="294"/>
  <c r="M181" i="294"/>
  <c r="L181" i="294"/>
  <c r="K181" i="294"/>
  <c r="J181" i="294"/>
  <c r="I181" i="294"/>
  <c r="H181" i="294"/>
  <c r="G181" i="294"/>
  <c r="P178" i="294"/>
  <c r="O178" i="294"/>
  <c r="N178" i="294"/>
  <c r="M178" i="294"/>
  <c r="L178" i="294"/>
  <c r="K178" i="294"/>
  <c r="J178" i="294"/>
  <c r="I178" i="294"/>
  <c r="H178" i="294"/>
  <c r="G178" i="294"/>
  <c r="P177" i="294"/>
  <c r="O177" i="294"/>
  <c r="N177" i="294"/>
  <c r="M177" i="294"/>
  <c r="L177" i="294"/>
  <c r="K177" i="294"/>
  <c r="J177" i="294"/>
  <c r="I177" i="294"/>
  <c r="H177" i="294"/>
  <c r="G177" i="294"/>
  <c r="Q167" i="294"/>
  <c r="G166" i="294"/>
  <c r="P166" i="294" s="1"/>
  <c r="D166" i="294"/>
  <c r="D167" i="294" s="1"/>
  <c r="P162" i="294"/>
  <c r="O162" i="294"/>
  <c r="N162" i="294"/>
  <c r="M162" i="294"/>
  <c r="L162" i="294"/>
  <c r="K162" i="294"/>
  <c r="J162" i="294"/>
  <c r="I162" i="294"/>
  <c r="H162" i="294"/>
  <c r="G162" i="294"/>
  <c r="P159" i="294"/>
  <c r="O159" i="294"/>
  <c r="N159" i="294"/>
  <c r="M159" i="294"/>
  <c r="L159" i="294"/>
  <c r="K159" i="294"/>
  <c r="J159" i="294"/>
  <c r="I159" i="294"/>
  <c r="H159" i="294"/>
  <c r="G159" i="294"/>
  <c r="P158" i="294"/>
  <c r="O158" i="294"/>
  <c r="N158" i="294"/>
  <c r="M158" i="294"/>
  <c r="L158" i="294"/>
  <c r="K158" i="294"/>
  <c r="J158" i="294"/>
  <c r="I158" i="294"/>
  <c r="H158" i="294"/>
  <c r="G158" i="294"/>
  <c r="Q148" i="294"/>
  <c r="G147" i="294"/>
  <c r="P147" i="294" s="1"/>
  <c r="D147" i="294"/>
  <c r="P143" i="294"/>
  <c r="O143" i="294"/>
  <c r="N143" i="294"/>
  <c r="M143" i="294"/>
  <c r="L143" i="294"/>
  <c r="K143" i="294"/>
  <c r="J143" i="294"/>
  <c r="I143" i="294"/>
  <c r="H143" i="294"/>
  <c r="G143" i="294"/>
  <c r="P140" i="294"/>
  <c r="O140" i="294"/>
  <c r="N140" i="294"/>
  <c r="M140" i="294"/>
  <c r="L140" i="294"/>
  <c r="K140" i="294"/>
  <c r="J140" i="294"/>
  <c r="I140" i="294"/>
  <c r="H140" i="294"/>
  <c r="G140" i="294"/>
  <c r="P139" i="294"/>
  <c r="O139" i="294"/>
  <c r="N139" i="294"/>
  <c r="M139" i="294"/>
  <c r="L139" i="294"/>
  <c r="K139" i="294"/>
  <c r="J139" i="294"/>
  <c r="I139" i="294"/>
  <c r="H139" i="294"/>
  <c r="G139" i="294"/>
  <c r="Q129" i="294"/>
  <c r="G128" i="294"/>
  <c r="P129" i="294" s="1"/>
  <c r="D128" i="294"/>
  <c r="D129" i="294" s="1"/>
  <c r="P124" i="294"/>
  <c r="O124" i="294"/>
  <c r="N124" i="294"/>
  <c r="M124" i="294"/>
  <c r="L124" i="294"/>
  <c r="K124" i="294"/>
  <c r="J124" i="294"/>
  <c r="I124" i="294"/>
  <c r="H124" i="294"/>
  <c r="G124" i="294"/>
  <c r="P121" i="294"/>
  <c r="O121" i="294"/>
  <c r="N121" i="294"/>
  <c r="M121" i="294"/>
  <c r="L121" i="294"/>
  <c r="K121" i="294"/>
  <c r="J121" i="294"/>
  <c r="I121" i="294"/>
  <c r="H121" i="294"/>
  <c r="G121" i="294"/>
  <c r="P120" i="294"/>
  <c r="O120" i="294"/>
  <c r="N120" i="294"/>
  <c r="M120" i="294"/>
  <c r="L120" i="294"/>
  <c r="K120" i="294"/>
  <c r="J120" i="294"/>
  <c r="I120" i="294"/>
  <c r="H120" i="294"/>
  <c r="G120" i="294"/>
  <c r="Q110" i="294"/>
  <c r="G109" i="294"/>
  <c r="I223" i="294" s="1"/>
  <c r="D109" i="294"/>
  <c r="D91" i="294" s="1"/>
  <c r="P105" i="294"/>
  <c r="P106" i="294" s="1"/>
  <c r="O105" i="294"/>
  <c r="N105" i="294"/>
  <c r="M105" i="294"/>
  <c r="L105" i="294"/>
  <c r="K105" i="294"/>
  <c r="J105" i="294"/>
  <c r="I105" i="294"/>
  <c r="H105" i="294"/>
  <c r="G105" i="294"/>
  <c r="P102" i="294"/>
  <c r="O102" i="294"/>
  <c r="N102" i="294"/>
  <c r="M102" i="294"/>
  <c r="L102" i="294"/>
  <c r="K102" i="294"/>
  <c r="J102" i="294"/>
  <c r="I102" i="294"/>
  <c r="H102" i="294"/>
  <c r="G102" i="294"/>
  <c r="P101" i="294"/>
  <c r="O101" i="294"/>
  <c r="N101" i="294"/>
  <c r="M101" i="294"/>
  <c r="L101" i="294"/>
  <c r="K101" i="294"/>
  <c r="J101" i="294"/>
  <c r="I101" i="294"/>
  <c r="H101" i="294"/>
  <c r="G101" i="294"/>
  <c r="Q91" i="294"/>
  <c r="G90" i="294"/>
  <c r="P90" i="294" s="1"/>
  <c r="D90" i="294"/>
  <c r="P73" i="294"/>
  <c r="O73" i="294"/>
  <c r="N73" i="294"/>
  <c r="M73" i="294"/>
  <c r="L73" i="294"/>
  <c r="K73" i="294"/>
  <c r="J73" i="294"/>
  <c r="I73" i="294"/>
  <c r="H73" i="294"/>
  <c r="G73" i="294"/>
  <c r="P72" i="294"/>
  <c r="O72" i="294"/>
  <c r="N72" i="294"/>
  <c r="M72" i="294"/>
  <c r="L72" i="294"/>
  <c r="K72" i="294"/>
  <c r="J72" i="294"/>
  <c r="I72" i="294"/>
  <c r="H72" i="294"/>
  <c r="G72" i="294"/>
  <c r="P71" i="294"/>
  <c r="O71" i="294"/>
  <c r="N71" i="294"/>
  <c r="M71" i="294"/>
  <c r="L71" i="294"/>
  <c r="K71" i="294"/>
  <c r="J71" i="294"/>
  <c r="I71" i="294"/>
  <c r="H71" i="294"/>
  <c r="G71" i="294"/>
  <c r="P68" i="294"/>
  <c r="O68" i="294"/>
  <c r="N68" i="294"/>
  <c r="M68" i="294"/>
  <c r="L68" i="294"/>
  <c r="K68" i="294"/>
  <c r="J68" i="294"/>
  <c r="I68" i="294"/>
  <c r="H68" i="294"/>
  <c r="G68" i="294"/>
  <c r="P67" i="294"/>
  <c r="O67" i="294"/>
  <c r="N67" i="294"/>
  <c r="M67" i="294"/>
  <c r="L67" i="294"/>
  <c r="K67" i="294"/>
  <c r="J67" i="294"/>
  <c r="I67" i="294"/>
  <c r="H67" i="294"/>
  <c r="G67" i="294"/>
  <c r="P42" i="294"/>
  <c r="O42" i="294"/>
  <c r="N42" i="294"/>
  <c r="M42" i="294"/>
  <c r="L42" i="294"/>
  <c r="K42" i="294"/>
  <c r="J42" i="294"/>
  <c r="I42" i="294"/>
  <c r="H42" i="294"/>
  <c r="G42" i="294"/>
  <c r="P39" i="294"/>
  <c r="O39" i="294"/>
  <c r="N39" i="294"/>
  <c r="M39" i="294"/>
  <c r="L39" i="294"/>
  <c r="K39" i="294"/>
  <c r="L41" i="294" s="1"/>
  <c r="J39" i="294"/>
  <c r="I39" i="294"/>
  <c r="H39" i="294"/>
  <c r="G39" i="294"/>
  <c r="P38" i="294"/>
  <c r="O38" i="294"/>
  <c r="N38" i="294"/>
  <c r="M38" i="294"/>
  <c r="L38" i="294"/>
  <c r="K38" i="294"/>
  <c r="J38" i="294"/>
  <c r="I38" i="294"/>
  <c r="H38" i="294"/>
  <c r="G38" i="294"/>
  <c r="P33" i="294"/>
  <c r="P45" i="294" s="1"/>
  <c r="O33" i="294"/>
  <c r="O44" i="294" s="1"/>
  <c r="N33" i="294"/>
  <c r="N45" i="294" s="1"/>
  <c r="M33" i="294"/>
  <c r="M45" i="294" s="1"/>
  <c r="L33" i="294"/>
  <c r="K33" i="294"/>
  <c r="J33" i="294"/>
  <c r="I33" i="294"/>
  <c r="H33" i="294"/>
  <c r="G33" i="294"/>
  <c r="G44" i="294" s="1"/>
  <c r="I24" i="294"/>
  <c r="H24" i="294"/>
  <c r="G24" i="294"/>
  <c r="B15" i="294"/>
  <c r="B26" i="294" s="1"/>
  <c r="E13" i="294"/>
  <c r="N92" i="294" s="1"/>
  <c r="P12" i="294"/>
  <c r="O12" i="294"/>
  <c r="N12" i="294"/>
  <c r="M12" i="294"/>
  <c r="L12" i="294"/>
  <c r="K12" i="294"/>
  <c r="J12" i="294"/>
  <c r="I12" i="294"/>
  <c r="I152" i="294" s="1"/>
  <c r="H12" i="294"/>
  <c r="G12" i="294"/>
  <c r="E7" i="294"/>
  <c r="E8" i="1"/>
  <c r="E7" i="1"/>
  <c r="J80" i="302" l="1"/>
  <c r="J81" i="302"/>
  <c r="K76" i="302"/>
  <c r="H79" i="302"/>
  <c r="I80" i="302"/>
  <c r="I81" i="302"/>
  <c r="J76" i="302"/>
  <c r="H80" i="302"/>
  <c r="H81" i="302"/>
  <c r="M79" i="302"/>
  <c r="M76" i="302"/>
  <c r="O79" i="302"/>
  <c r="N77" i="302"/>
  <c r="O77" i="302"/>
  <c r="D20" i="302"/>
  <c r="I114" i="302"/>
  <c r="I171" i="302"/>
  <c r="K223" i="302"/>
  <c r="G223" i="302" s="1"/>
  <c r="K80" i="302"/>
  <c r="J43" i="302"/>
  <c r="L45" i="302"/>
  <c r="L70" i="302"/>
  <c r="J78" i="302"/>
  <c r="J79" i="302" s="1"/>
  <c r="N125" i="302"/>
  <c r="N130" i="302"/>
  <c r="J144" i="302"/>
  <c r="O148" i="302"/>
  <c r="N182" i="302"/>
  <c r="N187" i="302"/>
  <c r="M224" i="302" s="1"/>
  <c r="J201" i="302"/>
  <c r="L223" i="302"/>
  <c r="M70" i="302"/>
  <c r="P109" i="302"/>
  <c r="P148" i="302"/>
  <c r="P166" i="302"/>
  <c r="M223" i="302"/>
  <c r="N70" i="302"/>
  <c r="D110" i="302"/>
  <c r="D167" i="302"/>
  <c r="I222" i="302"/>
  <c r="O45" i="302"/>
  <c r="O70" i="302"/>
  <c r="D92" i="302"/>
  <c r="D96" i="302"/>
  <c r="N110" i="302"/>
  <c r="I133" i="302"/>
  <c r="D149" i="302"/>
  <c r="D153" i="302"/>
  <c r="N167" i="302"/>
  <c r="I190" i="302"/>
  <c r="J222" i="302"/>
  <c r="P45" i="302"/>
  <c r="P70" i="302"/>
  <c r="I75" i="302"/>
  <c r="I77" i="302" s="1"/>
  <c r="N92" i="302"/>
  <c r="H224" i="302" s="1"/>
  <c r="O110" i="302"/>
  <c r="N149" i="302"/>
  <c r="K224" i="302" s="1"/>
  <c r="D154" i="302"/>
  <c r="O167" i="302"/>
  <c r="K222" i="302"/>
  <c r="B47" i="302"/>
  <c r="I74" i="302"/>
  <c r="I76" i="302" s="1"/>
  <c r="J75" i="302"/>
  <c r="P110" i="302"/>
  <c r="P128" i="302"/>
  <c r="D155" i="302"/>
  <c r="D156" i="302" s="1"/>
  <c r="P167" i="302"/>
  <c r="P185" i="302"/>
  <c r="L222" i="302"/>
  <c r="J224" i="302"/>
  <c r="B26" i="302"/>
  <c r="D48" i="302"/>
  <c r="D129" i="302"/>
  <c r="D186" i="302"/>
  <c r="M222" i="302"/>
  <c r="G45" i="302"/>
  <c r="G70" i="302"/>
  <c r="I95" i="302"/>
  <c r="D111" i="302"/>
  <c r="D115" i="302"/>
  <c r="I152" i="302"/>
  <c r="D168" i="302"/>
  <c r="D172" i="302" s="1"/>
  <c r="N186" i="302"/>
  <c r="H45" i="302"/>
  <c r="M75" i="302"/>
  <c r="M77" i="302" s="1"/>
  <c r="N111" i="302"/>
  <c r="I224" i="302" s="1"/>
  <c r="O129" i="302"/>
  <c r="N168" i="302"/>
  <c r="L224" i="302" s="1"/>
  <c r="O76" i="301"/>
  <c r="I142" i="297"/>
  <c r="K141" i="298"/>
  <c r="N142" i="298"/>
  <c r="M160" i="298"/>
  <c r="O161" i="298"/>
  <c r="P179" i="298"/>
  <c r="I182" i="298"/>
  <c r="I13" i="299"/>
  <c r="K41" i="299"/>
  <c r="N78" i="299"/>
  <c r="I123" i="299"/>
  <c r="K179" i="299"/>
  <c r="M182" i="299"/>
  <c r="N201" i="299"/>
  <c r="J78" i="300"/>
  <c r="K103" i="300"/>
  <c r="K106" i="300"/>
  <c r="H142" i="300"/>
  <c r="L74" i="301"/>
  <c r="P103" i="301"/>
  <c r="N106" i="301"/>
  <c r="K123" i="301"/>
  <c r="H125" i="301"/>
  <c r="N125" i="301"/>
  <c r="J141" i="301"/>
  <c r="L142" i="301"/>
  <c r="P160" i="301"/>
  <c r="N163" i="301"/>
  <c r="J179" i="301"/>
  <c r="L180" i="301"/>
  <c r="L198" i="301"/>
  <c r="O199" i="301"/>
  <c r="M201" i="301"/>
  <c r="K70" i="298"/>
  <c r="K70" i="300"/>
  <c r="I70" i="301"/>
  <c r="K70" i="301"/>
  <c r="L160" i="297"/>
  <c r="N161" i="297"/>
  <c r="P163" i="297"/>
  <c r="H13" i="298"/>
  <c r="L75" i="298"/>
  <c r="N78" i="298"/>
  <c r="J122" i="298"/>
  <c r="L123" i="298"/>
  <c r="N141" i="298"/>
  <c r="P142" i="298"/>
  <c r="K40" i="299"/>
  <c r="N43" i="299"/>
  <c r="M179" i="299"/>
  <c r="N43" i="300"/>
  <c r="J70" i="300"/>
  <c r="J80" i="300" s="1"/>
  <c r="L78" i="300"/>
  <c r="M106" i="300"/>
  <c r="J122" i="300"/>
  <c r="L123" i="300"/>
  <c r="N198" i="300"/>
  <c r="N201" i="300"/>
  <c r="I41" i="301"/>
  <c r="G44" i="301"/>
  <c r="L78" i="301"/>
  <c r="H104" i="301"/>
  <c r="K122" i="301"/>
  <c r="M123" i="301"/>
  <c r="J125" i="301"/>
  <c r="L141" i="301"/>
  <c r="O142" i="301"/>
  <c r="N144" i="301"/>
  <c r="H161" i="301"/>
  <c r="L179" i="301"/>
  <c r="N180" i="301"/>
  <c r="K182" i="301"/>
  <c r="O201" i="301"/>
  <c r="D187" i="300"/>
  <c r="D191" i="300" s="1"/>
  <c r="M79" i="301"/>
  <c r="O179" i="294"/>
  <c r="I41" i="295"/>
  <c r="K122" i="295"/>
  <c r="M123" i="295"/>
  <c r="O201" i="295"/>
  <c r="K161" i="296"/>
  <c r="P182" i="296"/>
  <c r="O198" i="296"/>
  <c r="P40" i="297"/>
  <c r="N160" i="297"/>
  <c r="P161" i="297"/>
  <c r="O201" i="298"/>
  <c r="P43" i="299"/>
  <c r="M106" i="299"/>
  <c r="P163" i="299"/>
  <c r="O179" i="299"/>
  <c r="N198" i="299"/>
  <c r="P199" i="299"/>
  <c r="P13" i="300"/>
  <c r="O40" i="300"/>
  <c r="P43" i="300"/>
  <c r="P90" i="300"/>
  <c r="O103" i="300"/>
  <c r="O106" i="300"/>
  <c r="J160" i="300"/>
  <c r="I163" i="300"/>
  <c r="O198" i="300"/>
  <c r="P201" i="300"/>
  <c r="I40" i="301"/>
  <c r="K41" i="301"/>
  <c r="K43" i="301"/>
  <c r="H103" i="301"/>
  <c r="K104" i="301"/>
  <c r="M122" i="301"/>
  <c r="O123" i="301"/>
  <c r="O144" i="301"/>
  <c r="H160" i="301"/>
  <c r="N179" i="301"/>
  <c r="P180" i="301"/>
  <c r="I152" i="298"/>
  <c r="H152" i="298" s="1"/>
  <c r="L43" i="300"/>
  <c r="G75" i="300"/>
  <c r="N91" i="300"/>
  <c r="M104" i="300"/>
  <c r="D186" i="300"/>
  <c r="M70" i="301"/>
  <c r="P144" i="301"/>
  <c r="O179" i="301"/>
  <c r="K106" i="297"/>
  <c r="I180" i="297"/>
  <c r="K103" i="298"/>
  <c r="M104" i="298"/>
  <c r="J179" i="298"/>
  <c r="L180" i="298"/>
  <c r="M122" i="299"/>
  <c r="O123" i="299"/>
  <c r="K160" i="300"/>
  <c r="K163" i="300"/>
  <c r="P186" i="300"/>
  <c r="K40" i="301"/>
  <c r="L43" i="301"/>
  <c r="P79" i="301"/>
  <c r="H106" i="301"/>
  <c r="O122" i="301"/>
  <c r="H163" i="301"/>
  <c r="P179" i="301"/>
  <c r="H199" i="301"/>
  <c r="O123" i="295"/>
  <c r="M198" i="295"/>
  <c r="I41" i="297"/>
  <c r="M75" i="297"/>
  <c r="K104" i="297"/>
  <c r="L40" i="298"/>
  <c r="N41" i="298"/>
  <c r="I74" i="298"/>
  <c r="N198" i="298"/>
  <c r="P199" i="298"/>
  <c r="O40" i="299"/>
  <c r="O78" i="299"/>
  <c r="M103" i="299"/>
  <c r="O104" i="299"/>
  <c r="P106" i="299"/>
  <c r="O141" i="299"/>
  <c r="O160" i="299"/>
  <c r="H41" i="300"/>
  <c r="L44" i="300"/>
  <c r="H223" i="300"/>
  <c r="H104" i="300"/>
  <c r="O122" i="300"/>
  <c r="P125" i="300"/>
  <c r="N141" i="300"/>
  <c r="O142" i="300"/>
  <c r="P144" i="300"/>
  <c r="M160" i="300"/>
  <c r="L180" i="300"/>
  <c r="K182" i="300"/>
  <c r="H199" i="300"/>
  <c r="P13" i="301"/>
  <c r="L40" i="301"/>
  <c r="O41" i="301"/>
  <c r="N43" i="301"/>
  <c r="O70" i="301"/>
  <c r="O80" i="301" s="1"/>
  <c r="J106" i="301"/>
  <c r="P110" i="301"/>
  <c r="P122" i="301"/>
  <c r="I163" i="301"/>
  <c r="P167" i="301"/>
  <c r="P182" i="301"/>
  <c r="I199" i="301"/>
  <c r="M122" i="295"/>
  <c r="N13" i="298"/>
  <c r="G45" i="298"/>
  <c r="N122" i="299"/>
  <c r="H13" i="300"/>
  <c r="J41" i="300"/>
  <c r="P77" i="300"/>
  <c r="I144" i="300"/>
  <c r="N40" i="301"/>
  <c r="P70" i="301"/>
  <c r="H123" i="301"/>
  <c r="H142" i="301"/>
  <c r="J144" i="301"/>
  <c r="J163" i="301"/>
  <c r="I180" i="301"/>
  <c r="H198" i="301"/>
  <c r="J199" i="301"/>
  <c r="G75" i="298"/>
  <c r="I70" i="298"/>
  <c r="O78" i="298"/>
  <c r="K75" i="300"/>
  <c r="J123" i="300"/>
  <c r="D130" i="300"/>
  <c r="D134" i="300" s="1"/>
  <c r="G78" i="301"/>
  <c r="H79" i="301" s="1"/>
  <c r="K75" i="301"/>
  <c r="H104" i="296"/>
  <c r="P103" i="298"/>
  <c r="H123" i="298"/>
  <c r="J125" i="298"/>
  <c r="K160" i="298"/>
  <c r="M161" i="298"/>
  <c r="H41" i="299"/>
  <c r="P110" i="299"/>
  <c r="H142" i="299"/>
  <c r="I144" i="299"/>
  <c r="K182" i="299"/>
  <c r="M201" i="299"/>
  <c r="J13" i="300"/>
  <c r="I40" i="300"/>
  <c r="K41" i="300"/>
  <c r="H78" i="300"/>
  <c r="I79" i="300" s="1"/>
  <c r="J103" i="300"/>
  <c r="I106" i="300"/>
  <c r="O160" i="300"/>
  <c r="L160" i="300"/>
  <c r="O163" i="300"/>
  <c r="I198" i="300"/>
  <c r="K199" i="300"/>
  <c r="P43" i="301"/>
  <c r="K45" i="301"/>
  <c r="L75" i="301"/>
  <c r="M77" i="301" s="1"/>
  <c r="N78" i="301"/>
  <c r="N79" i="301" s="1"/>
  <c r="N103" i="301"/>
  <c r="P104" i="301"/>
  <c r="L106" i="301"/>
  <c r="H141" i="301"/>
  <c r="J142" i="301"/>
  <c r="N160" i="301"/>
  <c r="P161" i="301"/>
  <c r="L163" i="301"/>
  <c r="J198" i="301"/>
  <c r="L199" i="301"/>
  <c r="N80" i="301"/>
  <c r="N81" i="301"/>
  <c r="N77" i="301"/>
  <c r="M81" i="301"/>
  <c r="M80" i="301"/>
  <c r="P80" i="301"/>
  <c r="P81" i="301"/>
  <c r="H80" i="301"/>
  <c r="H81" i="301"/>
  <c r="L76" i="301"/>
  <c r="I80" i="301"/>
  <c r="I81" i="301"/>
  <c r="M76" i="301"/>
  <c r="J80" i="301"/>
  <c r="J81" i="301"/>
  <c r="K81" i="301"/>
  <c r="K80" i="301"/>
  <c r="I171" i="301"/>
  <c r="L13" i="301"/>
  <c r="L45" i="301"/>
  <c r="L70" i="301"/>
  <c r="P74" i="301"/>
  <c r="P76" i="301" s="1"/>
  <c r="J78" i="301"/>
  <c r="J79" i="301" s="1"/>
  <c r="O91" i="301"/>
  <c r="N130" i="301"/>
  <c r="J224" i="301" s="1"/>
  <c r="O148" i="301"/>
  <c r="N187" i="301"/>
  <c r="M224" i="301" s="1"/>
  <c r="J201" i="301"/>
  <c r="L223" i="301"/>
  <c r="M45" i="301"/>
  <c r="K78" i="301"/>
  <c r="L79" i="301" s="1"/>
  <c r="P91" i="301"/>
  <c r="H223" i="301" s="1"/>
  <c r="P109" i="301"/>
  <c r="P148" i="301"/>
  <c r="P166" i="301"/>
  <c r="M223" i="301"/>
  <c r="I114" i="301"/>
  <c r="D134" i="301"/>
  <c r="D135" i="301" s="1"/>
  <c r="D191" i="301"/>
  <c r="N13" i="301"/>
  <c r="N45" i="301"/>
  <c r="G75" i="301"/>
  <c r="D110" i="301"/>
  <c r="D92" i="301" s="1"/>
  <c r="D167" i="301"/>
  <c r="I222" i="301"/>
  <c r="M43" i="301"/>
  <c r="O45" i="301"/>
  <c r="H75" i="301"/>
  <c r="I106" i="301"/>
  <c r="N110" i="301"/>
  <c r="I133" i="301"/>
  <c r="M144" i="301"/>
  <c r="D149" i="301"/>
  <c r="N167" i="301"/>
  <c r="I190" i="301"/>
  <c r="J222" i="301"/>
  <c r="P45" i="301"/>
  <c r="H74" i="301"/>
  <c r="H76" i="301" s="1"/>
  <c r="I75" i="301"/>
  <c r="N92" i="301"/>
  <c r="H224" i="301" s="1"/>
  <c r="O110" i="301"/>
  <c r="N149" i="301"/>
  <c r="K224" i="301" s="1"/>
  <c r="O167" i="301"/>
  <c r="K222" i="301"/>
  <c r="I224" i="301"/>
  <c r="I74" i="301"/>
  <c r="J76" i="301" s="1"/>
  <c r="J75" i="301"/>
  <c r="P185" i="301"/>
  <c r="D16" i="301"/>
  <c r="B26" i="301"/>
  <c r="B47" i="301" s="1"/>
  <c r="M41" i="301"/>
  <c r="O77" i="301"/>
  <c r="I104" i="301"/>
  <c r="M222" i="301"/>
  <c r="G70" i="301"/>
  <c r="N142" i="301"/>
  <c r="I152" i="301"/>
  <c r="J161" i="301"/>
  <c r="D168" i="301"/>
  <c r="N199" i="301"/>
  <c r="I95" i="301"/>
  <c r="M40" i="301"/>
  <c r="I103" i="301"/>
  <c r="O129" i="301"/>
  <c r="M141" i="301"/>
  <c r="I160" i="301"/>
  <c r="N168" i="301"/>
  <c r="L224" i="301" s="1"/>
  <c r="M198" i="301"/>
  <c r="N76" i="300"/>
  <c r="P78" i="294"/>
  <c r="L198" i="294"/>
  <c r="M40" i="295"/>
  <c r="I123" i="296"/>
  <c r="N144" i="296"/>
  <c r="P78" i="297"/>
  <c r="K13" i="298"/>
  <c r="N43" i="298"/>
  <c r="H103" i="298"/>
  <c r="J104" i="298"/>
  <c r="M125" i="298"/>
  <c r="J141" i="298"/>
  <c r="O163" i="298"/>
  <c r="P13" i="299"/>
  <c r="P122" i="299"/>
  <c r="N144" i="299"/>
  <c r="L160" i="299"/>
  <c r="N161" i="299"/>
  <c r="L179" i="299"/>
  <c r="N182" i="299"/>
  <c r="K198" i="299"/>
  <c r="L199" i="299"/>
  <c r="J45" i="300"/>
  <c r="N75" i="300"/>
  <c r="O77" i="300" s="1"/>
  <c r="P129" i="300"/>
  <c r="O141" i="300"/>
  <c r="O144" i="300"/>
  <c r="P148" i="300"/>
  <c r="H180" i="300"/>
  <c r="O182" i="300"/>
  <c r="L13" i="300"/>
  <c r="G74" i="300"/>
  <c r="I122" i="296"/>
  <c r="K123" i="296"/>
  <c r="O160" i="296"/>
  <c r="H180" i="296"/>
  <c r="O141" i="297"/>
  <c r="H179" i="297"/>
  <c r="J180" i="297"/>
  <c r="L182" i="297"/>
  <c r="O43" i="298"/>
  <c r="M106" i="298"/>
  <c r="M123" i="298"/>
  <c r="O125" i="298"/>
  <c r="P144" i="298"/>
  <c r="G45" i="299"/>
  <c r="O70" i="299"/>
  <c r="G74" i="299"/>
  <c r="H123" i="299"/>
  <c r="H125" i="299"/>
  <c r="P144" i="299"/>
  <c r="P180" i="299"/>
  <c r="O201" i="299"/>
  <c r="B26" i="300"/>
  <c r="H40" i="300"/>
  <c r="G70" i="300"/>
  <c r="I104" i="300"/>
  <c r="N106" i="300"/>
  <c r="I122" i="300"/>
  <c r="I161" i="300"/>
  <c r="N163" i="300"/>
  <c r="H198" i="300"/>
  <c r="J199" i="300"/>
  <c r="G78" i="297"/>
  <c r="J45" i="299"/>
  <c r="P75" i="299"/>
  <c r="H122" i="299"/>
  <c r="M45" i="300"/>
  <c r="P142" i="300"/>
  <c r="M78" i="294"/>
  <c r="P106" i="297"/>
  <c r="I144" i="297"/>
  <c r="M198" i="297"/>
  <c r="P167" i="298"/>
  <c r="I199" i="298"/>
  <c r="J201" i="298"/>
  <c r="I43" i="299"/>
  <c r="H103" i="299"/>
  <c r="J104" i="299"/>
  <c r="J40" i="300"/>
  <c r="L41" i="300"/>
  <c r="K104" i="300"/>
  <c r="H141" i="300"/>
  <c r="J142" i="300"/>
  <c r="K161" i="300"/>
  <c r="M180" i="300"/>
  <c r="L182" i="300"/>
  <c r="J198" i="300"/>
  <c r="L199" i="300"/>
  <c r="K40" i="296"/>
  <c r="P74" i="296"/>
  <c r="P41" i="297"/>
  <c r="K179" i="297"/>
  <c r="P13" i="298"/>
  <c r="N40" i="298"/>
  <c r="P41" i="298"/>
  <c r="O141" i="298"/>
  <c r="H163" i="298"/>
  <c r="H40" i="299"/>
  <c r="J43" i="299"/>
  <c r="P45" i="299"/>
  <c r="L75" i="299"/>
  <c r="L106" i="299"/>
  <c r="I122" i="299"/>
  <c r="K123" i="299"/>
  <c r="K125" i="299"/>
  <c r="K40" i="300"/>
  <c r="M41" i="300"/>
  <c r="J43" i="300"/>
  <c r="H70" i="300"/>
  <c r="H80" i="300" s="1"/>
  <c r="J79" i="300"/>
  <c r="M123" i="300"/>
  <c r="L125" i="300"/>
  <c r="I141" i="300"/>
  <c r="K142" i="300"/>
  <c r="L144" i="300"/>
  <c r="L179" i="300"/>
  <c r="N180" i="300"/>
  <c r="M199" i="300"/>
  <c r="J201" i="300"/>
  <c r="H144" i="298"/>
  <c r="I163" i="298"/>
  <c r="L201" i="298"/>
  <c r="L125" i="299"/>
  <c r="H161" i="299"/>
  <c r="P198" i="299"/>
  <c r="L40" i="300"/>
  <c r="N41" i="300"/>
  <c r="H44" i="300"/>
  <c r="I70" i="300"/>
  <c r="P78" i="300"/>
  <c r="P79" i="300" s="1"/>
  <c r="L122" i="300"/>
  <c r="N123" i="300"/>
  <c r="J141" i="300"/>
  <c r="L142" i="300"/>
  <c r="M179" i="300"/>
  <c r="O180" i="300"/>
  <c r="L198" i="300"/>
  <c r="N199" i="300"/>
  <c r="K201" i="300"/>
  <c r="P13" i="294"/>
  <c r="O40" i="294"/>
  <c r="I70" i="294"/>
  <c r="K179" i="296"/>
  <c r="M180" i="296"/>
  <c r="O40" i="297"/>
  <c r="L144" i="297"/>
  <c r="P198" i="297"/>
  <c r="H201" i="297"/>
  <c r="H43" i="298"/>
  <c r="H74" i="298"/>
  <c r="P122" i="298"/>
  <c r="I144" i="298"/>
  <c r="L182" i="298"/>
  <c r="M201" i="298"/>
  <c r="L41" i="299"/>
  <c r="H74" i="299"/>
  <c r="J78" i="299"/>
  <c r="L74" i="299"/>
  <c r="L76" i="299" s="1"/>
  <c r="M104" i="299"/>
  <c r="N106" i="299"/>
  <c r="I161" i="299"/>
  <c r="K163" i="299"/>
  <c r="D186" i="299"/>
  <c r="D187" i="299" s="1"/>
  <c r="D191" i="299" s="1"/>
  <c r="H201" i="299"/>
  <c r="M40" i="300"/>
  <c r="O41" i="300"/>
  <c r="J74" i="300"/>
  <c r="L106" i="300"/>
  <c r="M122" i="300"/>
  <c r="O123" i="300"/>
  <c r="O125" i="300"/>
  <c r="M142" i="300"/>
  <c r="J144" i="300"/>
  <c r="L163" i="300"/>
  <c r="N179" i="300"/>
  <c r="P180" i="300"/>
  <c r="I182" i="300"/>
  <c r="O199" i="300"/>
  <c r="I43" i="297"/>
  <c r="J74" i="297"/>
  <c r="H122" i="297"/>
  <c r="K125" i="297"/>
  <c r="I141" i="297"/>
  <c r="K142" i="297"/>
  <c r="N179" i="297"/>
  <c r="P180" i="297"/>
  <c r="I201" i="297"/>
  <c r="P110" i="298"/>
  <c r="I125" i="298"/>
  <c r="I133" i="298"/>
  <c r="L133" i="298" s="1"/>
  <c r="M182" i="298"/>
  <c r="M43" i="299"/>
  <c r="I70" i="299"/>
  <c r="L103" i="299"/>
  <c r="N104" i="299"/>
  <c r="L122" i="299"/>
  <c r="N125" i="299"/>
  <c r="L142" i="299"/>
  <c r="J144" i="299"/>
  <c r="H160" i="299"/>
  <c r="J161" i="299"/>
  <c r="J180" i="299"/>
  <c r="I201" i="299"/>
  <c r="K74" i="300"/>
  <c r="M78" i="300"/>
  <c r="M79" i="300" s="1"/>
  <c r="N122" i="300"/>
  <c r="P123" i="300"/>
  <c r="I125" i="300"/>
  <c r="L141" i="300"/>
  <c r="N142" i="300"/>
  <c r="H179" i="300"/>
  <c r="J182" i="300"/>
  <c r="K223" i="300"/>
  <c r="H163" i="294"/>
  <c r="G78" i="295"/>
  <c r="K75" i="295"/>
  <c r="M78" i="295"/>
  <c r="I160" i="295"/>
  <c r="K161" i="295"/>
  <c r="P182" i="295"/>
  <c r="H106" i="296"/>
  <c r="D110" i="296"/>
  <c r="D111" i="296" s="1"/>
  <c r="L74" i="297"/>
  <c r="N78" i="297"/>
  <c r="M160" i="297"/>
  <c r="O161" i="297"/>
  <c r="I41" i="298"/>
  <c r="M78" i="298"/>
  <c r="L125" i="298"/>
  <c r="L144" i="298"/>
  <c r="L161" i="298"/>
  <c r="K179" i="298"/>
  <c r="O182" i="298"/>
  <c r="M40" i="299"/>
  <c r="O41" i="299"/>
  <c r="K75" i="299"/>
  <c r="L77" i="299" s="1"/>
  <c r="N103" i="299"/>
  <c r="P104" i="299"/>
  <c r="P123" i="299"/>
  <c r="L141" i="299"/>
  <c r="N142" i="299"/>
  <c r="J160" i="299"/>
  <c r="L161" i="299"/>
  <c r="N163" i="299"/>
  <c r="L182" i="299"/>
  <c r="I13" i="300"/>
  <c r="O43" i="300"/>
  <c r="M75" i="300"/>
  <c r="O78" i="300"/>
  <c r="O79" i="300" s="1"/>
  <c r="J106" i="300"/>
  <c r="P122" i="300"/>
  <c r="K125" i="300"/>
  <c r="P147" i="300"/>
  <c r="J163" i="300"/>
  <c r="O201" i="300"/>
  <c r="H81" i="300"/>
  <c r="I80" i="300"/>
  <c r="I81" i="300"/>
  <c r="K81" i="300"/>
  <c r="K80" i="300"/>
  <c r="M76" i="300"/>
  <c r="P80" i="300"/>
  <c r="P81" i="300"/>
  <c r="G80" i="300"/>
  <c r="G81" i="300"/>
  <c r="N148" i="300"/>
  <c r="L70" i="300"/>
  <c r="O91" i="300"/>
  <c r="N130" i="300"/>
  <c r="J224" i="300" s="1"/>
  <c r="D135" i="300"/>
  <c r="O148" i="300"/>
  <c r="N182" i="300"/>
  <c r="N187" i="300"/>
  <c r="M224" i="300" s="1"/>
  <c r="D192" i="300"/>
  <c r="D193" i="300" s="1"/>
  <c r="L223" i="300"/>
  <c r="I114" i="300"/>
  <c r="M13" i="300"/>
  <c r="M70" i="300"/>
  <c r="K78" i="300"/>
  <c r="K79" i="300" s="1"/>
  <c r="P166" i="300"/>
  <c r="M223" i="300"/>
  <c r="I171" i="300"/>
  <c r="N13" i="300"/>
  <c r="I41" i="300"/>
  <c r="N45" i="300"/>
  <c r="N70" i="300"/>
  <c r="D110" i="300"/>
  <c r="D111" i="300" s="1"/>
  <c r="D167" i="300"/>
  <c r="I222" i="300"/>
  <c r="O13" i="300"/>
  <c r="O45" i="300"/>
  <c r="O70" i="300"/>
  <c r="H75" i="300"/>
  <c r="N110" i="300"/>
  <c r="I133" i="300"/>
  <c r="D149" i="300"/>
  <c r="D153" i="300" s="1"/>
  <c r="N167" i="300"/>
  <c r="I190" i="300"/>
  <c r="J222" i="300"/>
  <c r="P45" i="300"/>
  <c r="H74" i="300"/>
  <c r="H76" i="300" s="1"/>
  <c r="I75" i="300"/>
  <c r="I77" i="300" s="1"/>
  <c r="N92" i="300"/>
  <c r="H224" i="300" s="1"/>
  <c r="O110" i="300"/>
  <c r="N149" i="300"/>
  <c r="K224" i="300" s="1"/>
  <c r="O167" i="300"/>
  <c r="B47" i="300"/>
  <c r="I74" i="300"/>
  <c r="J76" i="300" s="1"/>
  <c r="J75" i="300"/>
  <c r="K77" i="300" s="1"/>
  <c r="P110" i="300"/>
  <c r="P128" i="300"/>
  <c r="P167" i="300"/>
  <c r="P185" i="300"/>
  <c r="L222" i="300"/>
  <c r="D48" i="300"/>
  <c r="G13" i="300"/>
  <c r="D17" i="300"/>
  <c r="D27" i="300"/>
  <c r="G45" i="300"/>
  <c r="L75" i="300"/>
  <c r="L77" i="300" s="1"/>
  <c r="I95" i="300"/>
  <c r="N129" i="300"/>
  <c r="I152" i="300"/>
  <c r="D168" i="300"/>
  <c r="D172" i="300" s="1"/>
  <c r="N186" i="300"/>
  <c r="O76" i="300"/>
  <c r="J81" i="300"/>
  <c r="I103" i="300"/>
  <c r="N111" i="300"/>
  <c r="I224" i="300" s="1"/>
  <c r="O129" i="300"/>
  <c r="M141" i="300"/>
  <c r="I160" i="300"/>
  <c r="N168" i="300"/>
  <c r="L224" i="300" s="1"/>
  <c r="M198" i="300"/>
  <c r="O74" i="295"/>
  <c r="I103" i="295"/>
  <c r="L104" i="295"/>
  <c r="P201" i="295"/>
  <c r="M13" i="296"/>
  <c r="K103" i="296"/>
  <c r="O141" i="296"/>
  <c r="I179" i="296"/>
  <c r="J180" i="296"/>
  <c r="H70" i="297"/>
  <c r="L103" i="297"/>
  <c r="N104" i="297"/>
  <c r="P125" i="297"/>
  <c r="O160" i="297"/>
  <c r="G13" i="298"/>
  <c r="I13" i="298"/>
  <c r="O40" i="298"/>
  <c r="P43" i="298"/>
  <c r="O70" i="298"/>
  <c r="I75" i="298"/>
  <c r="D91" i="298"/>
  <c r="O122" i="298"/>
  <c r="N160" i="298"/>
  <c r="P161" i="298"/>
  <c r="M179" i="298"/>
  <c r="O180" i="298"/>
  <c r="P182" i="298"/>
  <c r="K198" i="298"/>
  <c r="K74" i="299"/>
  <c r="P103" i="299"/>
  <c r="O106" i="299"/>
  <c r="P125" i="299"/>
  <c r="H141" i="299"/>
  <c r="P179" i="299"/>
  <c r="H199" i="299"/>
  <c r="J161" i="295"/>
  <c r="N122" i="296"/>
  <c r="N41" i="295"/>
  <c r="O13" i="296"/>
  <c r="G75" i="296"/>
  <c r="M103" i="297"/>
  <c r="O104" i="297"/>
  <c r="J182" i="297"/>
  <c r="H198" i="297"/>
  <c r="J199" i="297"/>
  <c r="L201" i="297"/>
  <c r="P44" i="298"/>
  <c r="G70" i="298"/>
  <c r="K75" i="298"/>
  <c r="L77" i="298" s="1"/>
  <c r="I95" i="298"/>
  <c r="H95" i="298" s="1"/>
  <c r="I104" i="298"/>
  <c r="H106" i="298"/>
  <c r="N129" i="298"/>
  <c r="P141" i="298"/>
  <c r="O179" i="298"/>
  <c r="O199" i="298"/>
  <c r="N13" i="299"/>
  <c r="M41" i="299"/>
  <c r="K78" i="299"/>
  <c r="K79" i="299" s="1"/>
  <c r="N92" i="299"/>
  <c r="J122" i="299"/>
  <c r="L123" i="299"/>
  <c r="M160" i="299"/>
  <c r="O161" i="299"/>
  <c r="H180" i="299"/>
  <c r="I180" i="299"/>
  <c r="O182" i="299"/>
  <c r="H198" i="299"/>
  <c r="N163" i="295"/>
  <c r="P13" i="296"/>
  <c r="H75" i="296"/>
  <c r="H43" i="297"/>
  <c r="H78" i="298"/>
  <c r="J106" i="298"/>
  <c r="N111" i="298"/>
  <c r="I224" i="298" s="1"/>
  <c r="O198" i="298"/>
  <c r="O13" i="299"/>
  <c r="L40" i="299"/>
  <c r="N41" i="299"/>
  <c r="J75" i="299"/>
  <c r="J77" i="299" s="1"/>
  <c r="L78" i="299"/>
  <c r="J74" i="299"/>
  <c r="I104" i="299"/>
  <c r="K122" i="299"/>
  <c r="N123" i="299"/>
  <c r="M142" i="299"/>
  <c r="N160" i="299"/>
  <c r="P161" i="299"/>
  <c r="P182" i="299"/>
  <c r="J198" i="299"/>
  <c r="K160" i="299"/>
  <c r="P201" i="299"/>
  <c r="I40" i="294"/>
  <c r="P110" i="296"/>
  <c r="H160" i="297"/>
  <c r="J163" i="297"/>
  <c r="M182" i="297"/>
  <c r="K198" i="297"/>
  <c r="M199" i="297"/>
  <c r="J41" i="298"/>
  <c r="I43" i="298"/>
  <c r="J78" i="298"/>
  <c r="I103" i="298"/>
  <c r="K104" i="298"/>
  <c r="K106" i="298"/>
  <c r="I142" i="298"/>
  <c r="J163" i="298"/>
  <c r="H180" i="298"/>
  <c r="P185" i="298"/>
  <c r="P198" i="298"/>
  <c r="N40" i="299"/>
  <c r="P41" i="299"/>
  <c r="K43" i="299"/>
  <c r="I103" i="299"/>
  <c r="K104" i="299"/>
  <c r="H106" i="299"/>
  <c r="M141" i="299"/>
  <c r="O142" i="299"/>
  <c r="K144" i="299"/>
  <c r="P160" i="299"/>
  <c r="O163" i="299"/>
  <c r="I179" i="299"/>
  <c r="K180" i="299"/>
  <c r="M199" i="299"/>
  <c r="H43" i="295"/>
  <c r="M144" i="295"/>
  <c r="L160" i="295"/>
  <c r="P163" i="295"/>
  <c r="J43" i="297"/>
  <c r="M13" i="298"/>
  <c r="J43" i="298"/>
  <c r="L74" i="298"/>
  <c r="L104" i="298"/>
  <c r="I122" i="298"/>
  <c r="K123" i="298"/>
  <c r="J142" i="298"/>
  <c r="H160" i="298"/>
  <c r="J161" i="298"/>
  <c r="I180" i="298"/>
  <c r="J182" i="298"/>
  <c r="H201" i="298"/>
  <c r="I40" i="299"/>
  <c r="L43" i="299"/>
  <c r="O44" i="299"/>
  <c r="M74" i="299"/>
  <c r="G75" i="299"/>
  <c r="I78" i="299"/>
  <c r="J79" i="299" s="1"/>
  <c r="J103" i="299"/>
  <c r="L104" i="299"/>
  <c r="I106" i="299"/>
  <c r="J125" i="299"/>
  <c r="N141" i="299"/>
  <c r="P142" i="299"/>
  <c r="M144" i="299"/>
  <c r="J179" i="299"/>
  <c r="L180" i="299"/>
  <c r="L198" i="299"/>
  <c r="N199" i="299"/>
  <c r="J201" i="299"/>
  <c r="H13" i="296"/>
  <c r="M161" i="297"/>
  <c r="J201" i="297"/>
  <c r="L70" i="298"/>
  <c r="L81" i="298" s="1"/>
  <c r="J160" i="298"/>
  <c r="M163" i="298"/>
  <c r="J40" i="299"/>
  <c r="N75" i="299"/>
  <c r="N77" i="299" s="1"/>
  <c r="P78" i="299"/>
  <c r="P79" i="299" s="1"/>
  <c r="H75" i="299"/>
  <c r="I77" i="299" s="1"/>
  <c r="H78" i="299"/>
  <c r="K106" i="299"/>
  <c r="I141" i="299"/>
  <c r="M161" i="299"/>
  <c r="N180" i="299"/>
  <c r="M198" i="299"/>
  <c r="O199" i="299"/>
  <c r="K201" i="299"/>
  <c r="K222" i="299"/>
  <c r="D91" i="295"/>
  <c r="H180" i="295"/>
  <c r="L43" i="297"/>
  <c r="I104" i="297"/>
  <c r="J106" i="297"/>
  <c r="K123" i="297"/>
  <c r="M125" i="297"/>
  <c r="N144" i="297"/>
  <c r="O13" i="298"/>
  <c r="L103" i="298"/>
  <c r="N104" i="298"/>
  <c r="O106" i="298"/>
  <c r="L122" i="298"/>
  <c r="N144" i="298"/>
  <c r="H198" i="298"/>
  <c r="O43" i="299"/>
  <c r="O110" i="299"/>
  <c r="L163" i="299"/>
  <c r="J223" i="299"/>
  <c r="J13" i="296"/>
  <c r="N167" i="296"/>
  <c r="I103" i="297"/>
  <c r="O79" i="299"/>
  <c r="N179" i="299"/>
  <c r="J182" i="299"/>
  <c r="I198" i="299"/>
  <c r="K223" i="299"/>
  <c r="M123" i="296"/>
  <c r="K13" i="297"/>
  <c r="O125" i="297"/>
  <c r="O142" i="297"/>
  <c r="M40" i="298"/>
  <c r="O41" i="298"/>
  <c r="P106" i="298"/>
  <c r="M122" i="298"/>
  <c r="O123" i="298"/>
  <c r="P125" i="298"/>
  <c r="L141" i="298"/>
  <c r="J41" i="299"/>
  <c r="G78" i="299"/>
  <c r="M78" i="299"/>
  <c r="N79" i="299" s="1"/>
  <c r="I163" i="299"/>
  <c r="O80" i="299"/>
  <c r="O81" i="299"/>
  <c r="I80" i="299"/>
  <c r="I81" i="299"/>
  <c r="H81" i="299"/>
  <c r="H80" i="299"/>
  <c r="J70" i="299"/>
  <c r="O75" i="299"/>
  <c r="O77" i="299" s="1"/>
  <c r="K70" i="299"/>
  <c r="N91" i="299"/>
  <c r="N148" i="299"/>
  <c r="L13" i="299"/>
  <c r="K44" i="299"/>
  <c r="L45" i="299"/>
  <c r="L70" i="299"/>
  <c r="P74" i="299"/>
  <c r="O91" i="299"/>
  <c r="N130" i="299"/>
  <c r="J224" i="299" s="1"/>
  <c r="D135" i="299"/>
  <c r="O148" i="299"/>
  <c r="N187" i="299"/>
  <c r="M224" i="299" s="1"/>
  <c r="L223" i="299"/>
  <c r="O74" i="299"/>
  <c r="O76" i="299" s="1"/>
  <c r="I114" i="299"/>
  <c r="I171" i="299"/>
  <c r="M70" i="299"/>
  <c r="P91" i="299"/>
  <c r="H223" i="299" s="1"/>
  <c r="P109" i="299"/>
  <c r="P148" i="299"/>
  <c r="P166" i="299"/>
  <c r="M223" i="299"/>
  <c r="I44" i="299"/>
  <c r="K13" i="299"/>
  <c r="I41" i="299"/>
  <c r="N70" i="299"/>
  <c r="D110" i="299"/>
  <c r="D92" i="299" s="1"/>
  <c r="M123" i="299"/>
  <c r="I142" i="299"/>
  <c r="L144" i="299"/>
  <c r="H163" i="299"/>
  <c r="D167" i="299"/>
  <c r="M180" i="299"/>
  <c r="I199" i="299"/>
  <c r="L201" i="299"/>
  <c r="I222" i="299"/>
  <c r="N110" i="299"/>
  <c r="I133" i="299"/>
  <c r="D149" i="299"/>
  <c r="D153" i="299" s="1"/>
  <c r="N167" i="299"/>
  <c r="I190" i="299"/>
  <c r="J222" i="299"/>
  <c r="N149" i="299"/>
  <c r="K224" i="299" s="1"/>
  <c r="O167" i="299"/>
  <c r="I74" i="299"/>
  <c r="I76" i="299" s="1"/>
  <c r="P128" i="299"/>
  <c r="P185" i="299"/>
  <c r="L222" i="299"/>
  <c r="M222" i="299"/>
  <c r="P70" i="299"/>
  <c r="B26" i="299"/>
  <c r="D27" i="299" s="1"/>
  <c r="G13" i="299"/>
  <c r="G70" i="299"/>
  <c r="I95" i="299"/>
  <c r="N129" i="299"/>
  <c r="I152" i="299"/>
  <c r="N186" i="299"/>
  <c r="H13" i="299"/>
  <c r="H45" i="299"/>
  <c r="M75" i="299"/>
  <c r="M77" i="299" s="1"/>
  <c r="N111" i="299"/>
  <c r="I224" i="299" s="1"/>
  <c r="O129" i="299"/>
  <c r="N168" i="299"/>
  <c r="L224" i="299" s="1"/>
  <c r="D16" i="299"/>
  <c r="L45" i="295"/>
  <c r="L70" i="297"/>
  <c r="L81" i="297" s="1"/>
  <c r="K179" i="294"/>
  <c r="M180" i="294"/>
  <c r="P13" i="295"/>
  <c r="O40" i="295"/>
  <c r="M103" i="295"/>
  <c r="O122" i="295"/>
  <c r="P128" i="295"/>
  <c r="K179" i="295"/>
  <c r="M180" i="295"/>
  <c r="O182" i="295"/>
  <c r="N13" i="296"/>
  <c r="K44" i="296"/>
  <c r="P125" i="296"/>
  <c r="H161" i="296"/>
  <c r="L199" i="296"/>
  <c r="K40" i="297"/>
  <c r="M41" i="297"/>
  <c r="O103" i="297"/>
  <c r="K103" i="297"/>
  <c r="O106" i="297"/>
  <c r="N122" i="297"/>
  <c r="P123" i="297"/>
  <c r="P141" i="297"/>
  <c r="O198" i="297"/>
  <c r="I40" i="298"/>
  <c r="L41" i="298"/>
  <c r="K78" i="298"/>
  <c r="K79" i="298" s="1"/>
  <c r="K74" i="298"/>
  <c r="O103" i="298"/>
  <c r="D111" i="298"/>
  <c r="D115" i="298" s="1"/>
  <c r="H133" i="298"/>
  <c r="P160" i="298"/>
  <c r="K163" i="298"/>
  <c r="D167" i="298"/>
  <c r="D168" i="298" s="1"/>
  <c r="N179" i="298"/>
  <c r="P180" i="298"/>
  <c r="N182" i="298"/>
  <c r="H199" i="298"/>
  <c r="N201" i="298"/>
  <c r="H125" i="297"/>
  <c r="H182" i="297"/>
  <c r="K40" i="298"/>
  <c r="H44" i="298"/>
  <c r="I123" i="298"/>
  <c r="K125" i="298"/>
  <c r="J133" i="298"/>
  <c r="J144" i="298"/>
  <c r="J199" i="298"/>
  <c r="P201" i="298"/>
  <c r="J222" i="295"/>
  <c r="O40" i="296"/>
  <c r="P106" i="296"/>
  <c r="I161" i="296"/>
  <c r="M40" i="294"/>
  <c r="M163" i="296"/>
  <c r="J179" i="296"/>
  <c r="L180" i="296"/>
  <c r="N74" i="297"/>
  <c r="H123" i="297"/>
  <c r="K144" i="297"/>
  <c r="H163" i="297"/>
  <c r="I199" i="297"/>
  <c r="K201" i="297"/>
  <c r="O44" i="298"/>
  <c r="H122" i="298"/>
  <c r="J123" i="298"/>
  <c r="H125" i="298"/>
  <c r="K133" i="298"/>
  <c r="K144" i="298"/>
  <c r="J152" i="298"/>
  <c r="I161" i="298"/>
  <c r="I198" i="298"/>
  <c r="K199" i="298"/>
  <c r="O103" i="295"/>
  <c r="N110" i="295"/>
  <c r="H13" i="295"/>
  <c r="I75" i="296"/>
  <c r="I77" i="296" s="1"/>
  <c r="G74" i="296"/>
  <c r="O41" i="297"/>
  <c r="O70" i="297"/>
  <c r="O80" i="297" s="1"/>
  <c r="H106" i="297"/>
  <c r="K161" i="297"/>
  <c r="M75" i="298"/>
  <c r="M77" i="298" s="1"/>
  <c r="L78" i="298"/>
  <c r="L79" i="298" s="1"/>
  <c r="N106" i="298"/>
  <c r="M141" i="298"/>
  <c r="O160" i="298"/>
  <c r="N168" i="298"/>
  <c r="L224" i="298" s="1"/>
  <c r="M180" i="298"/>
  <c r="J198" i="298"/>
  <c r="M199" i="298"/>
  <c r="J74" i="296"/>
  <c r="J45" i="297"/>
  <c r="P74" i="297"/>
  <c r="N74" i="298"/>
  <c r="P78" i="298"/>
  <c r="P79" i="298" s="1"/>
  <c r="J74" i="294"/>
  <c r="I182" i="295"/>
  <c r="L201" i="295"/>
  <c r="I125" i="296"/>
  <c r="K160" i="296"/>
  <c r="M161" i="296"/>
  <c r="K45" i="297"/>
  <c r="J160" i="297"/>
  <c r="I179" i="297"/>
  <c r="K180" i="297"/>
  <c r="K43" i="298"/>
  <c r="M103" i="298"/>
  <c r="O104" i="298"/>
  <c r="O133" i="298"/>
  <c r="H142" i="298"/>
  <c r="H179" i="298"/>
  <c r="J180" i="298"/>
  <c r="H182" i="298"/>
  <c r="J13" i="295"/>
  <c r="K74" i="294"/>
  <c r="L199" i="294"/>
  <c r="P78" i="295"/>
  <c r="I13" i="296"/>
  <c r="I40" i="296"/>
  <c r="K41" i="296"/>
  <c r="M43" i="296"/>
  <c r="H41" i="297"/>
  <c r="L45" i="297"/>
  <c r="J103" i="297"/>
  <c r="I122" i="297"/>
  <c r="J179" i="297"/>
  <c r="P40" i="298"/>
  <c r="N45" i="298"/>
  <c r="P70" i="298"/>
  <c r="P80" i="298" s="1"/>
  <c r="J75" i="298"/>
  <c r="J77" i="298" s="1"/>
  <c r="N103" i="298"/>
  <c r="P104" i="298"/>
  <c r="N123" i="298"/>
  <c r="P128" i="298"/>
  <c r="H141" i="298"/>
  <c r="O144" i="298"/>
  <c r="I179" i="298"/>
  <c r="K180" i="298"/>
  <c r="I201" i="298"/>
  <c r="I222" i="298"/>
  <c r="N78" i="294"/>
  <c r="O78" i="296"/>
  <c r="I78" i="297"/>
  <c r="O78" i="297"/>
  <c r="O79" i="297" s="1"/>
  <c r="I76" i="298"/>
  <c r="L222" i="298"/>
  <c r="L43" i="294"/>
  <c r="O43" i="295"/>
  <c r="I163" i="295"/>
  <c r="N43" i="296"/>
  <c r="K106" i="296"/>
  <c r="P179" i="296"/>
  <c r="H198" i="296"/>
  <c r="I199" i="296"/>
  <c r="K201" i="296"/>
  <c r="K43" i="297"/>
  <c r="K122" i="297"/>
  <c r="M123" i="297"/>
  <c r="P142" i="297"/>
  <c r="P144" i="297"/>
  <c r="L179" i="297"/>
  <c r="N180" i="297"/>
  <c r="H41" i="298"/>
  <c r="J74" i="298"/>
  <c r="J76" i="298" s="1"/>
  <c r="L106" i="298"/>
  <c r="N122" i="298"/>
  <c r="P123" i="298"/>
  <c r="N125" i="298"/>
  <c r="O129" i="298"/>
  <c r="I141" i="298"/>
  <c r="K142" i="298"/>
  <c r="O142" i="298"/>
  <c r="L160" i="298"/>
  <c r="N161" i="298"/>
  <c r="L179" i="298"/>
  <c r="L198" i="298"/>
  <c r="K201" i="298"/>
  <c r="I223" i="298"/>
  <c r="N13" i="295"/>
  <c r="P41" i="295"/>
  <c r="I74" i="295"/>
  <c r="P106" i="295"/>
  <c r="N41" i="296"/>
  <c r="J13" i="297"/>
  <c r="I70" i="297"/>
  <c r="P199" i="297"/>
  <c r="H40" i="298"/>
  <c r="K122" i="298"/>
  <c r="M142" i="298"/>
  <c r="O80" i="298"/>
  <c r="O81" i="298"/>
  <c r="O79" i="298"/>
  <c r="O190" i="298"/>
  <c r="N190" i="298"/>
  <c r="M190" i="298"/>
  <c r="L190" i="298"/>
  <c r="K190" i="298"/>
  <c r="J190" i="298"/>
  <c r="H190" i="298"/>
  <c r="G190" i="298"/>
  <c r="P190" i="298"/>
  <c r="I81" i="298"/>
  <c r="I80" i="298"/>
  <c r="H223" i="298"/>
  <c r="G80" i="298"/>
  <c r="G81" i="298"/>
  <c r="L80" i="298"/>
  <c r="K80" i="298"/>
  <c r="K81" i="298"/>
  <c r="P147" i="298"/>
  <c r="O75" i="298"/>
  <c r="O77" i="298" s="1"/>
  <c r="P133" i="298"/>
  <c r="D148" i="298"/>
  <c r="L152" i="298"/>
  <c r="J223" i="298"/>
  <c r="J44" i="298"/>
  <c r="K45" i="298"/>
  <c r="O74" i="298"/>
  <c r="P75" i="298"/>
  <c r="I78" i="298"/>
  <c r="N91" i="298"/>
  <c r="I114" i="298"/>
  <c r="D130" i="298"/>
  <c r="D134" i="298" s="1"/>
  <c r="N148" i="298"/>
  <c r="M152" i="298"/>
  <c r="I171" i="298"/>
  <c r="D187" i="298"/>
  <c r="K223" i="298"/>
  <c r="M74" i="298"/>
  <c r="M76" i="298" s="1"/>
  <c r="G78" i="298"/>
  <c r="P90" i="298"/>
  <c r="K152" i="298"/>
  <c r="J13" i="298"/>
  <c r="I44" i="298"/>
  <c r="J70" i="298"/>
  <c r="L13" i="298"/>
  <c r="L45" i="298"/>
  <c r="P74" i="298"/>
  <c r="O91" i="298"/>
  <c r="N130" i="298"/>
  <c r="J224" i="298" s="1"/>
  <c r="O148" i="298"/>
  <c r="N152" i="298"/>
  <c r="N187" i="298"/>
  <c r="M224" i="298" s="1"/>
  <c r="L223" i="298"/>
  <c r="H70" i="298"/>
  <c r="M45" i="298"/>
  <c r="M70" i="298"/>
  <c r="G133" i="298"/>
  <c r="P148" i="298"/>
  <c r="O152" i="298"/>
  <c r="M223" i="298"/>
  <c r="N70" i="298"/>
  <c r="P152" i="298"/>
  <c r="M43" i="298"/>
  <c r="G74" i="298"/>
  <c r="H76" i="298" s="1"/>
  <c r="H75" i="298"/>
  <c r="H77" i="298" s="1"/>
  <c r="D92" i="298"/>
  <c r="D96" i="298"/>
  <c r="I106" i="298"/>
  <c r="N110" i="298"/>
  <c r="M144" i="298"/>
  <c r="N167" i="298"/>
  <c r="J222" i="298"/>
  <c r="K41" i="298"/>
  <c r="N92" i="298"/>
  <c r="H224" i="298" s="1"/>
  <c r="O110" i="298"/>
  <c r="N149" i="298"/>
  <c r="K224" i="298" s="1"/>
  <c r="O167" i="298"/>
  <c r="K222" i="298"/>
  <c r="H104" i="298"/>
  <c r="L142" i="298"/>
  <c r="G152" i="298"/>
  <c r="H161" i="298"/>
  <c r="L199" i="298"/>
  <c r="D16" i="298"/>
  <c r="B26" i="298"/>
  <c r="B47" i="298" s="1"/>
  <c r="L163" i="298"/>
  <c r="M222" i="298"/>
  <c r="N186" i="298"/>
  <c r="J123" i="297"/>
  <c r="I142" i="294"/>
  <c r="L144" i="294"/>
  <c r="N163" i="294"/>
  <c r="O41" i="295"/>
  <c r="N45" i="295"/>
  <c r="O141" i="295"/>
  <c r="H161" i="295"/>
  <c r="L182" i="295"/>
  <c r="J198" i="295"/>
  <c r="L199" i="295"/>
  <c r="I43" i="296"/>
  <c r="M78" i="296"/>
  <c r="J104" i="296"/>
  <c r="J106" i="296"/>
  <c r="J144" i="296"/>
  <c r="J161" i="296"/>
  <c r="K163" i="296"/>
  <c r="N186" i="296"/>
  <c r="P198" i="296"/>
  <c r="H201" i="296"/>
  <c r="H13" i="297"/>
  <c r="M40" i="297"/>
  <c r="N41" i="297"/>
  <c r="K74" i="297"/>
  <c r="K76" i="297" s="1"/>
  <c r="M78" i="297"/>
  <c r="N79" i="297" s="1"/>
  <c r="N91" i="297"/>
  <c r="P103" i="297"/>
  <c r="L106" i="297"/>
  <c r="L125" i="297"/>
  <c r="N130" i="297"/>
  <c r="H142" i="297"/>
  <c r="J144" i="297"/>
  <c r="O179" i="297"/>
  <c r="K182" i="297"/>
  <c r="P185" i="297"/>
  <c r="N198" i="297"/>
  <c r="O201" i="297"/>
  <c r="H70" i="296"/>
  <c r="L75" i="296"/>
  <c r="G13" i="297"/>
  <c r="M43" i="297"/>
  <c r="O74" i="297"/>
  <c r="P76" i="297" s="1"/>
  <c r="O91" i="297"/>
  <c r="M106" i="297"/>
  <c r="P179" i="297"/>
  <c r="O186" i="297"/>
  <c r="P201" i="297"/>
  <c r="I44" i="297"/>
  <c r="J141" i="294"/>
  <c r="J78" i="295"/>
  <c r="N75" i="295"/>
  <c r="H125" i="295"/>
  <c r="P129" i="295"/>
  <c r="L163" i="295"/>
  <c r="L198" i="295"/>
  <c r="K13" i="296"/>
  <c r="J41" i="296"/>
  <c r="J43" i="296"/>
  <c r="K104" i="296"/>
  <c r="M106" i="296"/>
  <c r="K125" i="296"/>
  <c r="H141" i="296"/>
  <c r="K142" i="296"/>
  <c r="K182" i="296"/>
  <c r="N187" i="296"/>
  <c r="M224" i="296" s="1"/>
  <c r="H199" i="296"/>
  <c r="J201" i="296"/>
  <c r="N40" i="297"/>
  <c r="N43" i="297"/>
  <c r="H45" i="297"/>
  <c r="M74" i="297"/>
  <c r="M76" i="297" s="1"/>
  <c r="H104" i="297"/>
  <c r="N106" i="297"/>
  <c r="J122" i="297"/>
  <c r="L123" i="297"/>
  <c r="N125" i="297"/>
  <c r="H141" i="297"/>
  <c r="J142" i="297"/>
  <c r="I163" i="297"/>
  <c r="H180" i="297"/>
  <c r="P186" i="297"/>
  <c r="I13" i="297"/>
  <c r="L13" i="297"/>
  <c r="N168" i="297"/>
  <c r="L224" i="297" s="1"/>
  <c r="O182" i="297"/>
  <c r="J125" i="295"/>
  <c r="N198" i="295"/>
  <c r="P199" i="295"/>
  <c r="M104" i="296"/>
  <c r="N106" i="296"/>
  <c r="L142" i="296"/>
  <c r="O163" i="296"/>
  <c r="M182" i="296"/>
  <c r="L201" i="296"/>
  <c r="N13" i="297"/>
  <c r="P43" i="297"/>
  <c r="J70" i="297"/>
  <c r="J80" i="297" s="1"/>
  <c r="O75" i="297"/>
  <c r="J104" i="297"/>
  <c r="L122" i="297"/>
  <c r="N123" i="297"/>
  <c r="I125" i="297"/>
  <c r="J141" i="297"/>
  <c r="L142" i="297"/>
  <c r="K160" i="297"/>
  <c r="K163" i="297"/>
  <c r="N187" i="297"/>
  <c r="M224" i="297" s="1"/>
  <c r="H199" i="297"/>
  <c r="N160" i="294"/>
  <c r="P161" i="294"/>
  <c r="K199" i="294"/>
  <c r="L201" i="294"/>
  <c r="I123" i="295"/>
  <c r="H141" i="295"/>
  <c r="J142" i="295"/>
  <c r="O163" i="295"/>
  <c r="M179" i="295"/>
  <c r="O180" i="295"/>
  <c r="L41" i="296"/>
  <c r="L70" i="296"/>
  <c r="L80" i="296" s="1"/>
  <c r="H74" i="296"/>
  <c r="O106" i="296"/>
  <c r="L122" i="296"/>
  <c r="K141" i="296"/>
  <c r="N142" i="296"/>
  <c r="O144" i="296"/>
  <c r="M160" i="296"/>
  <c r="O161" i="296"/>
  <c r="O180" i="296"/>
  <c r="N201" i="296"/>
  <c r="P70" i="297"/>
  <c r="P81" i="297" s="1"/>
  <c r="P75" i="297"/>
  <c r="P77" i="297" s="1"/>
  <c r="L104" i="297"/>
  <c r="M122" i="297"/>
  <c r="O123" i="297"/>
  <c r="J125" i="297"/>
  <c r="J224" i="297"/>
  <c r="K141" i="297"/>
  <c r="M142" i="297"/>
  <c r="N148" i="297"/>
  <c r="P160" i="297"/>
  <c r="L163" i="297"/>
  <c r="O148" i="297"/>
  <c r="K106" i="295"/>
  <c r="H201" i="295"/>
  <c r="L74" i="296"/>
  <c r="N103" i="296"/>
  <c r="P104" i="296"/>
  <c r="O142" i="296"/>
  <c r="P180" i="296"/>
  <c r="M13" i="297"/>
  <c r="N45" i="297"/>
  <c r="H78" i="297"/>
  <c r="H79" i="297" s="1"/>
  <c r="O122" i="297"/>
  <c r="M141" i="297"/>
  <c r="H161" i="297"/>
  <c r="N163" i="297"/>
  <c r="L180" i="297"/>
  <c r="M180" i="297"/>
  <c r="I198" i="297"/>
  <c r="K199" i="297"/>
  <c r="H103" i="294"/>
  <c r="L106" i="294"/>
  <c r="P125" i="294"/>
  <c r="N125" i="295"/>
  <c r="K141" i="295"/>
  <c r="O144" i="295"/>
  <c r="O41" i="296"/>
  <c r="P43" i="296"/>
  <c r="P103" i="296"/>
  <c r="P123" i="296"/>
  <c r="P160" i="296"/>
  <c r="H163" i="296"/>
  <c r="M198" i="296"/>
  <c r="P201" i="296"/>
  <c r="H40" i="297"/>
  <c r="J41" i="297"/>
  <c r="G70" i="297"/>
  <c r="G80" i="297" s="1"/>
  <c r="L75" i="297"/>
  <c r="M77" i="297" s="1"/>
  <c r="P122" i="297"/>
  <c r="O129" i="297"/>
  <c r="N141" i="297"/>
  <c r="O144" i="297"/>
  <c r="I161" i="297"/>
  <c r="O163" i="297"/>
  <c r="N182" i="297"/>
  <c r="J198" i="297"/>
  <c r="L199" i="297"/>
  <c r="J223" i="297"/>
  <c r="N75" i="296"/>
  <c r="P78" i="296"/>
  <c r="P79" i="296" s="1"/>
  <c r="O13" i="297"/>
  <c r="G44" i="297"/>
  <c r="H74" i="297"/>
  <c r="J78" i="297"/>
  <c r="J79" i="297" s="1"/>
  <c r="P129" i="297"/>
  <c r="K223" i="297"/>
  <c r="K40" i="294"/>
  <c r="K103" i="294"/>
  <c r="N122" i="294"/>
  <c r="P123" i="294"/>
  <c r="I160" i="294"/>
  <c r="M163" i="294"/>
  <c r="O13" i="295"/>
  <c r="P70" i="295"/>
  <c r="J75" i="295"/>
  <c r="J103" i="295"/>
  <c r="N106" i="295"/>
  <c r="P125" i="295"/>
  <c r="M141" i="295"/>
  <c r="O142" i="295"/>
  <c r="P160" i="295"/>
  <c r="H198" i="295"/>
  <c r="G13" i="296"/>
  <c r="N44" i="296"/>
  <c r="N110" i="296"/>
  <c r="P122" i="296"/>
  <c r="H144" i="296"/>
  <c r="J163" i="296"/>
  <c r="N198" i="296"/>
  <c r="P199" i="296"/>
  <c r="P13" i="297"/>
  <c r="J40" i="297"/>
  <c r="L41" i="297"/>
  <c r="K70" i="297"/>
  <c r="K80" i="297" s="1"/>
  <c r="N75" i="297"/>
  <c r="N77" i="297" s="1"/>
  <c r="N103" i="297"/>
  <c r="P104" i="297"/>
  <c r="N111" i="297"/>
  <c r="I224" i="297" s="1"/>
  <c r="I160" i="297"/>
  <c r="L161" i="297"/>
  <c r="M179" i="297"/>
  <c r="O180" i="297"/>
  <c r="I182" i="297"/>
  <c r="L198" i="297"/>
  <c r="O199" i="297"/>
  <c r="N201" i="297"/>
  <c r="O81" i="297"/>
  <c r="H80" i="297"/>
  <c r="H81" i="297"/>
  <c r="I80" i="297"/>
  <c r="I81" i="297"/>
  <c r="D187" i="297"/>
  <c r="D191" i="297" s="1"/>
  <c r="L223" i="297"/>
  <c r="I114" i="297"/>
  <c r="M45" i="297"/>
  <c r="M70" i="297"/>
  <c r="K78" i="297"/>
  <c r="P91" i="297"/>
  <c r="H223" i="297" s="1"/>
  <c r="P109" i="297"/>
  <c r="P148" i="297"/>
  <c r="P166" i="297"/>
  <c r="M223" i="297"/>
  <c r="L78" i="297"/>
  <c r="D110" i="297"/>
  <c r="D111" i="297" s="1"/>
  <c r="D115" i="297" s="1"/>
  <c r="D167" i="297"/>
  <c r="D168" i="297" s="1"/>
  <c r="I222" i="297"/>
  <c r="N70" i="297"/>
  <c r="O45" i="297"/>
  <c r="G74" i="297"/>
  <c r="H76" i="297" s="1"/>
  <c r="H75" i="297"/>
  <c r="I106" i="297"/>
  <c r="N110" i="297"/>
  <c r="I133" i="297"/>
  <c r="M144" i="297"/>
  <c r="D149" i="297"/>
  <c r="D153" i="297" s="1"/>
  <c r="D154" i="297" s="1"/>
  <c r="N167" i="297"/>
  <c r="I190" i="297"/>
  <c r="M201" i="297"/>
  <c r="J222" i="297"/>
  <c r="I171" i="297"/>
  <c r="G75" i="297"/>
  <c r="P45" i="297"/>
  <c r="I75" i="297"/>
  <c r="N92" i="297"/>
  <c r="O110" i="297"/>
  <c r="N149" i="297"/>
  <c r="K224" i="297" s="1"/>
  <c r="O167" i="297"/>
  <c r="K222" i="297"/>
  <c r="I74" i="297"/>
  <c r="J75" i="297"/>
  <c r="P110" i="297"/>
  <c r="P167" i="297"/>
  <c r="L222" i="297"/>
  <c r="D134" i="297"/>
  <c r="D135" i="297" s="1"/>
  <c r="D16" i="297"/>
  <c r="B26" i="297"/>
  <c r="B47" i="297" s="1"/>
  <c r="D48" i="297" s="1"/>
  <c r="K75" i="297"/>
  <c r="M222" i="297"/>
  <c r="L40" i="297"/>
  <c r="I95" i="297"/>
  <c r="H103" i="297"/>
  <c r="N129" i="297"/>
  <c r="N142" i="297"/>
  <c r="I152" i="297"/>
  <c r="J161" i="297"/>
  <c r="N199" i="297"/>
  <c r="H125" i="294"/>
  <c r="M198" i="294"/>
  <c r="M13" i="295"/>
  <c r="L43" i="295"/>
  <c r="N103" i="295"/>
  <c r="P104" i="295"/>
  <c r="L122" i="295"/>
  <c r="N123" i="295"/>
  <c r="J141" i="295"/>
  <c r="L142" i="295"/>
  <c r="N144" i="295"/>
  <c r="K160" i="295"/>
  <c r="M161" i="295"/>
  <c r="L180" i="295"/>
  <c r="M201" i="295"/>
  <c r="L40" i="296"/>
  <c r="M44" i="296"/>
  <c r="K75" i="296"/>
  <c r="O91" i="296"/>
  <c r="O103" i="296"/>
  <c r="N111" i="296"/>
  <c r="I224" i="296" s="1"/>
  <c r="H123" i="296"/>
  <c r="L125" i="296"/>
  <c r="L141" i="296"/>
  <c r="M144" i="296"/>
  <c r="N149" i="296"/>
  <c r="I180" i="296"/>
  <c r="L182" i="296"/>
  <c r="K198" i="296"/>
  <c r="N199" i="296"/>
  <c r="L70" i="295"/>
  <c r="L80" i="295" s="1"/>
  <c r="N78" i="296"/>
  <c r="H74" i="294"/>
  <c r="H123" i="294"/>
  <c r="J125" i="294"/>
  <c r="K142" i="294"/>
  <c r="K160" i="294"/>
  <c r="M161" i="294"/>
  <c r="O163" i="294"/>
  <c r="P182" i="294"/>
  <c r="N40" i="295"/>
  <c r="N43" i="295"/>
  <c r="P103" i="295"/>
  <c r="L141" i="295"/>
  <c r="P144" i="295"/>
  <c r="N160" i="295"/>
  <c r="L179" i="295"/>
  <c r="O199" i="295"/>
  <c r="N40" i="296"/>
  <c r="P41" i="296"/>
  <c r="K43" i="296"/>
  <c r="O44" i="296"/>
  <c r="M74" i="296"/>
  <c r="N92" i="296"/>
  <c r="H122" i="296"/>
  <c r="J123" i="296"/>
  <c r="H125" i="296"/>
  <c r="N141" i="296"/>
  <c r="P142" i="296"/>
  <c r="I160" i="296"/>
  <c r="H182" i="296"/>
  <c r="O199" i="296"/>
  <c r="L74" i="295"/>
  <c r="H40" i="296"/>
  <c r="H77" i="296"/>
  <c r="O201" i="296"/>
  <c r="H43" i="294"/>
  <c r="H104" i="294"/>
  <c r="M142" i="294"/>
  <c r="P180" i="294"/>
  <c r="P40" i="295"/>
  <c r="P43" i="295"/>
  <c r="M70" i="295"/>
  <c r="O78" i="295"/>
  <c r="I106" i="295"/>
  <c r="N141" i="295"/>
  <c r="P142" i="295"/>
  <c r="O160" i="295"/>
  <c r="O198" i="295"/>
  <c r="P40" i="296"/>
  <c r="J45" i="296"/>
  <c r="P70" i="296"/>
  <c r="P80" i="296" s="1"/>
  <c r="H103" i="296"/>
  <c r="I106" i="296"/>
  <c r="J122" i="296"/>
  <c r="L123" i="296"/>
  <c r="J125" i="296"/>
  <c r="N129" i="296"/>
  <c r="P141" i="296"/>
  <c r="P144" i="296"/>
  <c r="J160" i="296"/>
  <c r="L161" i="296"/>
  <c r="I163" i="296"/>
  <c r="P163" i="296"/>
  <c r="L179" i="296"/>
  <c r="J182" i="296"/>
  <c r="P185" i="296"/>
  <c r="J75" i="296"/>
  <c r="I104" i="294"/>
  <c r="K106" i="294"/>
  <c r="L141" i="294"/>
  <c r="N142" i="294"/>
  <c r="P144" i="294"/>
  <c r="P179" i="294"/>
  <c r="I199" i="294"/>
  <c r="J201" i="294"/>
  <c r="H41" i="295"/>
  <c r="P44" i="295"/>
  <c r="H103" i="295"/>
  <c r="J106" i="295"/>
  <c r="H123" i="295"/>
  <c r="O129" i="295"/>
  <c r="H144" i="295"/>
  <c r="H163" i="295"/>
  <c r="P179" i="295"/>
  <c r="H182" i="295"/>
  <c r="O186" i="295"/>
  <c r="H41" i="296"/>
  <c r="I41" i="296"/>
  <c r="O43" i="296"/>
  <c r="G78" i="296"/>
  <c r="H78" i="296"/>
  <c r="I79" i="296" s="1"/>
  <c r="J103" i="296"/>
  <c r="L104" i="296"/>
  <c r="O123" i="296"/>
  <c r="M125" i="296"/>
  <c r="N130" i="296"/>
  <c r="J224" i="296" s="1"/>
  <c r="H142" i="296"/>
  <c r="L144" i="296"/>
  <c r="L160" i="296"/>
  <c r="N161" i="296"/>
  <c r="N179" i="296"/>
  <c r="K104" i="294"/>
  <c r="H40" i="295"/>
  <c r="L106" i="295"/>
  <c r="J144" i="295"/>
  <c r="J163" i="295"/>
  <c r="I199" i="295"/>
  <c r="I201" i="295"/>
  <c r="H43" i="296"/>
  <c r="L78" i="296"/>
  <c r="L103" i="296"/>
  <c r="N104" i="296"/>
  <c r="L106" i="296"/>
  <c r="N125" i="296"/>
  <c r="N160" i="296"/>
  <c r="P161" i="296"/>
  <c r="L163" i="296"/>
  <c r="O179" i="296"/>
  <c r="N182" i="296"/>
  <c r="J40" i="294"/>
  <c r="J182" i="294"/>
  <c r="J41" i="295"/>
  <c r="K125" i="295"/>
  <c r="H142" i="295"/>
  <c r="J182" i="295"/>
  <c r="M43" i="294"/>
  <c r="O141" i="294"/>
  <c r="H161" i="294"/>
  <c r="L182" i="294"/>
  <c r="I43" i="295"/>
  <c r="O45" i="295"/>
  <c r="H70" i="295"/>
  <c r="H81" i="295" s="1"/>
  <c r="J74" i="295"/>
  <c r="L75" i="295"/>
  <c r="K103" i="295"/>
  <c r="M104" i="295"/>
  <c r="I122" i="295"/>
  <c r="L125" i="295"/>
  <c r="I142" i="295"/>
  <c r="L144" i="295"/>
  <c r="K163" i="295"/>
  <c r="I180" i="295"/>
  <c r="J199" i="295"/>
  <c r="J201" i="295"/>
  <c r="J40" i="296"/>
  <c r="L43" i="296"/>
  <c r="J78" i="296"/>
  <c r="J79" i="296" s="1"/>
  <c r="K74" i="296"/>
  <c r="L76" i="296" s="1"/>
  <c r="M103" i="296"/>
  <c r="O104" i="296"/>
  <c r="O110" i="296"/>
  <c r="O122" i="296"/>
  <c r="K122" i="296"/>
  <c r="O125" i="296"/>
  <c r="J141" i="296"/>
  <c r="I144" i="296"/>
  <c r="H160" i="296"/>
  <c r="O167" i="296"/>
  <c r="O182" i="296"/>
  <c r="K199" i="296"/>
  <c r="I201" i="296"/>
  <c r="K222" i="296"/>
  <c r="I103" i="294"/>
  <c r="I144" i="294"/>
  <c r="J160" i="295"/>
  <c r="I70" i="296"/>
  <c r="I80" i="296" s="1"/>
  <c r="K78" i="296"/>
  <c r="O148" i="296"/>
  <c r="K180" i="296"/>
  <c r="J198" i="296"/>
  <c r="O80" i="296"/>
  <c r="O81" i="296"/>
  <c r="H80" i="296"/>
  <c r="H81" i="296"/>
  <c r="I44" i="296"/>
  <c r="J70" i="296"/>
  <c r="N74" i="296"/>
  <c r="O75" i="296"/>
  <c r="O77" i="296" s="1"/>
  <c r="D148" i="296"/>
  <c r="J223" i="296"/>
  <c r="K70" i="296"/>
  <c r="O74" i="296"/>
  <c r="P75" i="296"/>
  <c r="N91" i="296"/>
  <c r="I114" i="296"/>
  <c r="N148" i="296"/>
  <c r="I171" i="296"/>
  <c r="H179" i="296"/>
  <c r="K223" i="296"/>
  <c r="L223" i="296"/>
  <c r="L45" i="296"/>
  <c r="M70" i="296"/>
  <c r="P91" i="296"/>
  <c r="P109" i="296"/>
  <c r="P148" i="296"/>
  <c r="P166" i="296"/>
  <c r="M223" i="296"/>
  <c r="N70" i="296"/>
  <c r="I222" i="296"/>
  <c r="D92" i="296"/>
  <c r="D96" i="296"/>
  <c r="N123" i="296"/>
  <c r="I133" i="296"/>
  <c r="J142" i="296"/>
  <c r="N180" i="296"/>
  <c r="I190" i="296"/>
  <c r="J199" i="296"/>
  <c r="M201" i="296"/>
  <c r="J222" i="296"/>
  <c r="M122" i="296"/>
  <c r="I141" i="296"/>
  <c r="M179" i="296"/>
  <c r="I198" i="296"/>
  <c r="I74" i="296"/>
  <c r="I76" i="296" s="1"/>
  <c r="L222" i="296"/>
  <c r="P128" i="296"/>
  <c r="D16" i="296"/>
  <c r="B26" i="296"/>
  <c r="M41" i="296"/>
  <c r="I104" i="296"/>
  <c r="D129" i="296"/>
  <c r="M142" i="296"/>
  <c r="D186" i="296"/>
  <c r="D187" i="296" s="1"/>
  <c r="D191" i="296" s="1"/>
  <c r="M199" i="296"/>
  <c r="M222" i="296"/>
  <c r="K224" i="296"/>
  <c r="I152" i="296"/>
  <c r="L198" i="296"/>
  <c r="I95" i="296"/>
  <c r="D115" i="296"/>
  <c r="D97" i="296" s="1"/>
  <c r="D168" i="296"/>
  <c r="M40" i="296"/>
  <c r="G44" i="296"/>
  <c r="M75" i="296"/>
  <c r="M77" i="296" s="1"/>
  <c r="I103" i="296"/>
  <c r="O129" i="296"/>
  <c r="M141" i="296"/>
  <c r="N168" i="296"/>
  <c r="L224" i="296" s="1"/>
  <c r="G70" i="296"/>
  <c r="H45" i="296"/>
  <c r="I74" i="294"/>
  <c r="I76" i="294" s="1"/>
  <c r="M106" i="294"/>
  <c r="L161" i="295"/>
  <c r="N180" i="295"/>
  <c r="K182" i="295"/>
  <c r="H70" i="294"/>
  <c r="H80" i="294" s="1"/>
  <c r="J104" i="294"/>
  <c r="H106" i="294"/>
  <c r="P122" i="294"/>
  <c r="P141" i="294"/>
  <c r="L142" i="294"/>
  <c r="O160" i="294"/>
  <c r="K198" i="294"/>
  <c r="M199" i="294"/>
  <c r="N201" i="294"/>
  <c r="K13" i="295"/>
  <c r="H45" i="295"/>
  <c r="N74" i="295"/>
  <c r="O76" i="295" s="1"/>
  <c r="L78" i="295"/>
  <c r="M79" i="295" s="1"/>
  <c r="L103" i="295"/>
  <c r="O104" i="295"/>
  <c r="O106" i="295"/>
  <c r="J122" i="295"/>
  <c r="L123" i="295"/>
  <c r="I125" i="295"/>
  <c r="I141" i="295"/>
  <c r="K142" i="295"/>
  <c r="H179" i="295"/>
  <c r="K180" i="295"/>
  <c r="K198" i="295"/>
  <c r="N199" i="295"/>
  <c r="O199" i="294"/>
  <c r="P201" i="294"/>
  <c r="I45" i="295"/>
  <c r="J179" i="295"/>
  <c r="H40" i="294"/>
  <c r="K41" i="294"/>
  <c r="J103" i="294"/>
  <c r="L104" i="294"/>
  <c r="J106" i="294"/>
  <c r="I125" i="294"/>
  <c r="H182" i="294"/>
  <c r="N142" i="295"/>
  <c r="O161" i="295"/>
  <c r="I40" i="295"/>
  <c r="K41" i="295"/>
  <c r="M106" i="295"/>
  <c r="N122" i="295"/>
  <c r="P123" i="295"/>
  <c r="M125" i="295"/>
  <c r="I144" i="295"/>
  <c r="P161" i="295"/>
  <c r="P185" i="295"/>
  <c r="K201" i="295"/>
  <c r="I222" i="295"/>
  <c r="L125" i="294"/>
  <c r="J161" i="294"/>
  <c r="P198" i="294"/>
  <c r="I78" i="295"/>
  <c r="P198" i="295"/>
  <c r="I182" i="294"/>
  <c r="L41" i="295"/>
  <c r="K75" i="294"/>
  <c r="N103" i="294"/>
  <c r="P104" i="294"/>
  <c r="N106" i="294"/>
  <c r="I122" i="294"/>
  <c r="K123" i="294"/>
  <c r="K161" i="294"/>
  <c r="K182" i="294"/>
  <c r="H201" i="294"/>
  <c r="K40" i="295"/>
  <c r="M43" i="295"/>
  <c r="H74" i="295"/>
  <c r="I76" i="295" s="1"/>
  <c r="H104" i="295"/>
  <c r="P110" i="295"/>
  <c r="P122" i="295"/>
  <c r="O125" i="295"/>
  <c r="K144" i="295"/>
  <c r="D148" i="295"/>
  <c r="D149" i="295" s="1"/>
  <c r="M163" i="295"/>
  <c r="N179" i="295"/>
  <c r="P180" i="295"/>
  <c r="M182" i="295"/>
  <c r="P186" i="295"/>
  <c r="L222" i="295"/>
  <c r="I180" i="294"/>
  <c r="J144" i="294"/>
  <c r="L74" i="294"/>
  <c r="L76" i="294" s="1"/>
  <c r="O41" i="294"/>
  <c r="O78" i="294"/>
  <c r="P79" i="294" s="1"/>
  <c r="O103" i="294"/>
  <c r="O106" i="294"/>
  <c r="N125" i="294"/>
  <c r="K141" i="294"/>
  <c r="J160" i="294"/>
  <c r="L161" i="294"/>
  <c r="M182" i="294"/>
  <c r="L40" i="295"/>
  <c r="I75" i="295"/>
  <c r="J77" i="295" s="1"/>
  <c r="K78" i="295"/>
  <c r="K79" i="295" s="1"/>
  <c r="J104" i="295"/>
  <c r="I133" i="295"/>
  <c r="L133" i="295" s="1"/>
  <c r="P141" i="295"/>
  <c r="N167" i="295"/>
  <c r="O179" i="295"/>
  <c r="N182" i="295"/>
  <c r="H199" i="295"/>
  <c r="N201" i="295"/>
  <c r="M222" i="295"/>
  <c r="O198" i="294"/>
  <c r="M41" i="294"/>
  <c r="J40" i="295"/>
  <c r="G13" i="295"/>
  <c r="I13" i="295"/>
  <c r="G44" i="295"/>
  <c r="M75" i="295"/>
  <c r="M77" i="295" s="1"/>
  <c r="K104" i="295"/>
  <c r="H106" i="295"/>
  <c r="N111" i="295"/>
  <c r="I224" i="295" s="1"/>
  <c r="I223" i="295"/>
  <c r="H179" i="294"/>
  <c r="P185" i="294"/>
  <c r="G70" i="295"/>
  <c r="G80" i="295" s="1"/>
  <c r="N41" i="294"/>
  <c r="N75" i="294"/>
  <c r="N43" i="294"/>
  <c r="G74" i="294"/>
  <c r="H76" i="294" s="1"/>
  <c r="I75" i="294"/>
  <c r="M141" i="294"/>
  <c r="O142" i="294"/>
  <c r="N144" i="294"/>
  <c r="P163" i="294"/>
  <c r="L179" i="294"/>
  <c r="N182" i="294"/>
  <c r="H198" i="294"/>
  <c r="K201" i="294"/>
  <c r="J43" i="295"/>
  <c r="K74" i="295"/>
  <c r="K76" i="295" s="1"/>
  <c r="L40" i="294"/>
  <c r="H75" i="294"/>
  <c r="P40" i="294"/>
  <c r="P70" i="294"/>
  <c r="P80" i="294" s="1"/>
  <c r="J75" i="294"/>
  <c r="L78" i="294"/>
  <c r="N179" i="294"/>
  <c r="J198" i="294"/>
  <c r="K43" i="295"/>
  <c r="N78" i="295"/>
  <c r="N79" i="295" s="1"/>
  <c r="O75" i="295"/>
  <c r="O77" i="295" s="1"/>
  <c r="H122" i="295"/>
  <c r="K123" i="295"/>
  <c r="H160" i="295"/>
  <c r="N168" i="295"/>
  <c r="L224" i="295" s="1"/>
  <c r="I198" i="295"/>
  <c r="K199" i="295"/>
  <c r="H223" i="295"/>
  <c r="K152" i="295"/>
  <c r="J152" i="295"/>
  <c r="H152" i="295"/>
  <c r="G152" i="295"/>
  <c r="P152" i="295"/>
  <c r="O152" i="295"/>
  <c r="N152" i="295"/>
  <c r="M152" i="295"/>
  <c r="L152" i="295"/>
  <c r="M80" i="295"/>
  <c r="M81" i="295"/>
  <c r="P80" i="295"/>
  <c r="P81" i="295"/>
  <c r="P79" i="295"/>
  <c r="I70" i="295"/>
  <c r="P90" i="295"/>
  <c r="P147" i="295"/>
  <c r="J45" i="295"/>
  <c r="J70" i="295"/>
  <c r="K45" i="295"/>
  <c r="K70" i="295"/>
  <c r="P75" i="295"/>
  <c r="N91" i="295"/>
  <c r="N104" i="295"/>
  <c r="I114" i="295"/>
  <c r="J123" i="295"/>
  <c r="D130" i="295"/>
  <c r="D134" i="295" s="1"/>
  <c r="N148" i="295"/>
  <c r="N161" i="295"/>
  <c r="I171" i="295"/>
  <c r="J180" i="295"/>
  <c r="D187" i="295"/>
  <c r="D191" i="295" s="1"/>
  <c r="K223" i="295"/>
  <c r="H78" i="295"/>
  <c r="H79" i="295" s="1"/>
  <c r="P74" i="295"/>
  <c r="P76" i="295" s="1"/>
  <c r="O91" i="295"/>
  <c r="N130" i="295"/>
  <c r="J224" i="295" s="1"/>
  <c r="O148" i="295"/>
  <c r="M160" i="295"/>
  <c r="I179" i="295"/>
  <c r="N187" i="295"/>
  <c r="M224" i="295" s="1"/>
  <c r="L223" i="295"/>
  <c r="M74" i="295"/>
  <c r="M76" i="295" s="1"/>
  <c r="L13" i="295"/>
  <c r="M45" i="295"/>
  <c r="P109" i="295"/>
  <c r="P148" i="295"/>
  <c r="P166" i="295"/>
  <c r="G75" i="295"/>
  <c r="N70" i="295"/>
  <c r="O70" i="295"/>
  <c r="H75" i="295"/>
  <c r="D92" i="295"/>
  <c r="I190" i="295"/>
  <c r="N92" i="295"/>
  <c r="H224" i="295" s="1"/>
  <c r="O110" i="295"/>
  <c r="N149" i="295"/>
  <c r="K224" i="295" s="1"/>
  <c r="O167" i="295"/>
  <c r="K222" i="295"/>
  <c r="G74" i="295"/>
  <c r="K133" i="295"/>
  <c r="D16" i="295"/>
  <c r="D17" i="295" s="1"/>
  <c r="M41" i="295"/>
  <c r="I104" i="295"/>
  <c r="M142" i="295"/>
  <c r="I161" i="295"/>
  <c r="M199" i="295"/>
  <c r="B26" i="295"/>
  <c r="B47" i="295" s="1"/>
  <c r="I95" i="295"/>
  <c r="D111" i="295"/>
  <c r="D115" i="295" s="1"/>
  <c r="N129" i="295"/>
  <c r="D168" i="295"/>
  <c r="K152" i="294"/>
  <c r="P152" i="294"/>
  <c r="H152" i="294"/>
  <c r="G152" i="294"/>
  <c r="N79" i="294"/>
  <c r="P44" i="294"/>
  <c r="O45" i="294"/>
  <c r="L160" i="294"/>
  <c r="I163" i="294"/>
  <c r="I95" i="294"/>
  <c r="M95" i="294" s="1"/>
  <c r="D110" i="294"/>
  <c r="D92" i="294" s="1"/>
  <c r="O122" i="294"/>
  <c r="I133" i="294"/>
  <c r="G133" i="294" s="1"/>
  <c r="N141" i="294"/>
  <c r="P142" i="294"/>
  <c r="O161" i="294"/>
  <c r="H199" i="294"/>
  <c r="M201" i="294"/>
  <c r="N44" i="294"/>
  <c r="J43" i="294"/>
  <c r="L123" i="294"/>
  <c r="O43" i="294"/>
  <c r="L75" i="294"/>
  <c r="P103" i="294"/>
  <c r="J78" i="294"/>
  <c r="P110" i="294"/>
  <c r="L163" i="294"/>
  <c r="M104" i="294"/>
  <c r="G78" i="294"/>
  <c r="K78" i="294"/>
  <c r="H160" i="294"/>
  <c r="J122" i="294"/>
  <c r="N40" i="294"/>
  <c r="P41" i="294"/>
  <c r="L70" i="294"/>
  <c r="L81" i="294" s="1"/>
  <c r="I123" i="294"/>
  <c r="P160" i="294"/>
  <c r="P167" i="294"/>
  <c r="I161" i="294"/>
  <c r="I43" i="294"/>
  <c r="M44" i="294"/>
  <c r="K70" i="294"/>
  <c r="K81" i="294" s="1"/>
  <c r="H122" i="294"/>
  <c r="H142" i="294"/>
  <c r="M144" i="294"/>
  <c r="H180" i="294"/>
  <c r="N199" i="294"/>
  <c r="K180" i="294"/>
  <c r="L103" i="294"/>
  <c r="K122" i="294"/>
  <c r="M123" i="294"/>
  <c r="K125" i="294"/>
  <c r="I141" i="294"/>
  <c r="I179" i="294"/>
  <c r="I41" i="294"/>
  <c r="G45" i="294"/>
  <c r="N70" i="294"/>
  <c r="N80" i="294" s="1"/>
  <c r="G75" i="294"/>
  <c r="O104" i="294"/>
  <c r="I106" i="294"/>
  <c r="O123" i="294"/>
  <c r="M125" i="294"/>
  <c r="P128" i="294"/>
  <c r="H144" i="294"/>
  <c r="K163" i="294"/>
  <c r="J179" i="294"/>
  <c r="L180" i="294"/>
  <c r="N198" i="294"/>
  <c r="P199" i="294"/>
  <c r="I201" i="294"/>
  <c r="I222" i="294"/>
  <c r="L222" i="294"/>
  <c r="K76" i="294"/>
  <c r="O180" i="294"/>
  <c r="L122" i="294"/>
  <c r="I80" i="294"/>
  <c r="I81" i="294"/>
  <c r="K44" i="294"/>
  <c r="K45" i="294"/>
  <c r="O125" i="294"/>
  <c r="L44" i="294"/>
  <c r="L45" i="294"/>
  <c r="K43" i="294"/>
  <c r="M103" i="294"/>
  <c r="M13" i="294"/>
  <c r="O70" i="294"/>
  <c r="O75" i="294"/>
  <c r="O74" i="294"/>
  <c r="M79" i="294"/>
  <c r="J123" i="294"/>
  <c r="G13" i="294"/>
  <c r="D16" i="294"/>
  <c r="D17" i="294" s="1"/>
  <c r="M74" i="294"/>
  <c r="M70" i="294"/>
  <c r="M75" i="294"/>
  <c r="N104" i="294"/>
  <c r="O182" i="294"/>
  <c r="J41" i="294"/>
  <c r="P74" i="294"/>
  <c r="P75" i="294"/>
  <c r="H81" i="294"/>
  <c r="O144" i="294"/>
  <c r="H41" i="294"/>
  <c r="I13" i="294"/>
  <c r="B47" i="294"/>
  <c r="P43" i="294"/>
  <c r="K13" i="294"/>
  <c r="O79" i="294"/>
  <c r="J180" i="294"/>
  <c r="N161" i="294"/>
  <c r="D27" i="294"/>
  <c r="D28" i="294" s="1"/>
  <c r="I78" i="294"/>
  <c r="J79" i="294" s="1"/>
  <c r="M122" i="294"/>
  <c r="K144" i="294"/>
  <c r="M160" i="294"/>
  <c r="G70" i="294"/>
  <c r="O186" i="294"/>
  <c r="N129" i="294"/>
  <c r="N168" i="294"/>
  <c r="L224" i="294" s="1"/>
  <c r="O167" i="294"/>
  <c r="N149" i="294"/>
  <c r="K224" i="294" s="1"/>
  <c r="O110" i="294"/>
  <c r="N167" i="294"/>
  <c r="N110" i="294"/>
  <c r="O148" i="294"/>
  <c r="N130" i="294"/>
  <c r="J224" i="294" s="1"/>
  <c r="O91" i="294"/>
  <c r="H13" i="294"/>
  <c r="N187" i="294"/>
  <c r="M224" i="294" s="1"/>
  <c r="L13" i="294"/>
  <c r="J13" i="294"/>
  <c r="O129" i="294"/>
  <c r="N186" i="294"/>
  <c r="N148" i="294"/>
  <c r="N91" i="294"/>
  <c r="N111" i="294"/>
  <c r="I224" i="294" s="1"/>
  <c r="N13" i="294"/>
  <c r="H141" i="294"/>
  <c r="J163" i="294"/>
  <c r="H44" i="294"/>
  <c r="H45" i="294"/>
  <c r="I45" i="294"/>
  <c r="I44" i="294"/>
  <c r="D168" i="294"/>
  <c r="D172" i="294" s="1"/>
  <c r="O13" i="294"/>
  <c r="J45" i="294"/>
  <c r="J44" i="294"/>
  <c r="J70" i="294"/>
  <c r="N74" i="294"/>
  <c r="D148" i="294"/>
  <c r="J223" i="294"/>
  <c r="I114" i="294"/>
  <c r="D130" i="294"/>
  <c r="D134" i="294" s="1"/>
  <c r="M152" i="294"/>
  <c r="I171" i="294"/>
  <c r="D187" i="294"/>
  <c r="D191" i="294" s="1"/>
  <c r="D192" i="294" s="1"/>
  <c r="D193" i="294" s="1"/>
  <c r="K223" i="294"/>
  <c r="H78" i="294"/>
  <c r="L223" i="294"/>
  <c r="N133" i="294"/>
  <c r="L152" i="294"/>
  <c r="N152" i="294"/>
  <c r="P91" i="294"/>
  <c r="H224" i="294" s="1"/>
  <c r="P109" i="294"/>
  <c r="P148" i="294"/>
  <c r="O152" i="294"/>
  <c r="M223" i="294"/>
  <c r="N123" i="294"/>
  <c r="J142" i="294"/>
  <c r="N180" i="294"/>
  <c r="I190" i="294"/>
  <c r="J199" i="294"/>
  <c r="J222" i="294"/>
  <c r="M179" i="294"/>
  <c r="I198" i="294"/>
  <c r="K222" i="294"/>
  <c r="O201" i="294"/>
  <c r="M222" i="294"/>
  <c r="J152" i="294"/>
  <c r="P71" i="1"/>
  <c r="O71" i="1"/>
  <c r="N71" i="1"/>
  <c r="M71" i="1"/>
  <c r="L71" i="1"/>
  <c r="K71" i="1"/>
  <c r="J71" i="1"/>
  <c r="I71" i="1"/>
  <c r="H71" i="1"/>
  <c r="G71" i="1"/>
  <c r="G72" i="1"/>
  <c r="P196" i="1"/>
  <c r="O196" i="1"/>
  <c r="N196" i="1"/>
  <c r="M196" i="1"/>
  <c r="L196" i="1"/>
  <c r="K196" i="1"/>
  <c r="J196" i="1"/>
  <c r="I196" i="1"/>
  <c r="H196" i="1"/>
  <c r="G196" i="1"/>
  <c r="P177" i="1"/>
  <c r="O177" i="1"/>
  <c r="N177" i="1"/>
  <c r="M177" i="1"/>
  <c r="L177" i="1"/>
  <c r="K177" i="1"/>
  <c r="J177" i="1"/>
  <c r="I177" i="1"/>
  <c r="H177" i="1"/>
  <c r="G177" i="1"/>
  <c r="P158" i="1"/>
  <c r="O158" i="1"/>
  <c r="N158" i="1"/>
  <c r="M158" i="1"/>
  <c r="L158" i="1"/>
  <c r="K158" i="1"/>
  <c r="J158" i="1"/>
  <c r="I158" i="1"/>
  <c r="H158" i="1"/>
  <c r="G158" i="1"/>
  <c r="P139" i="1"/>
  <c r="O139" i="1"/>
  <c r="N139" i="1"/>
  <c r="M139" i="1"/>
  <c r="L139" i="1"/>
  <c r="K139" i="1"/>
  <c r="J139" i="1"/>
  <c r="I139" i="1"/>
  <c r="H139" i="1"/>
  <c r="G139" i="1"/>
  <c r="G120" i="1"/>
  <c r="P120" i="1"/>
  <c r="O120" i="1"/>
  <c r="N120" i="1"/>
  <c r="M120" i="1"/>
  <c r="L120" i="1"/>
  <c r="K120" i="1"/>
  <c r="J120" i="1"/>
  <c r="I120" i="1"/>
  <c r="H120" i="1"/>
  <c r="P101" i="1"/>
  <c r="O101" i="1"/>
  <c r="N101" i="1"/>
  <c r="M101" i="1"/>
  <c r="L101" i="1"/>
  <c r="K101" i="1"/>
  <c r="J101" i="1"/>
  <c r="I101" i="1"/>
  <c r="H101" i="1"/>
  <c r="G101" i="1"/>
  <c r="G102" i="1"/>
  <c r="P197" i="1"/>
  <c r="O197" i="1"/>
  <c r="N197" i="1"/>
  <c r="M197" i="1"/>
  <c r="L197" i="1"/>
  <c r="K197" i="1"/>
  <c r="J197" i="1"/>
  <c r="I197" i="1"/>
  <c r="H197" i="1"/>
  <c r="G197" i="1"/>
  <c r="P178" i="1"/>
  <c r="O178" i="1"/>
  <c r="N178" i="1"/>
  <c r="M178" i="1"/>
  <c r="L178" i="1"/>
  <c r="K178" i="1"/>
  <c r="J178" i="1"/>
  <c r="I178" i="1"/>
  <c r="H178" i="1"/>
  <c r="G178" i="1"/>
  <c r="P159" i="1"/>
  <c r="O159" i="1"/>
  <c r="N159" i="1"/>
  <c r="M159" i="1"/>
  <c r="L159" i="1"/>
  <c r="K159" i="1"/>
  <c r="J159" i="1"/>
  <c r="I159" i="1"/>
  <c r="H159" i="1"/>
  <c r="G159" i="1"/>
  <c r="P140" i="1"/>
  <c r="O140" i="1"/>
  <c r="N140" i="1"/>
  <c r="M140" i="1"/>
  <c r="L140" i="1"/>
  <c r="K140" i="1"/>
  <c r="J140" i="1"/>
  <c r="I140" i="1"/>
  <c r="H140" i="1"/>
  <c r="G140" i="1"/>
  <c r="P121" i="1"/>
  <c r="O121" i="1"/>
  <c r="N121" i="1"/>
  <c r="M121" i="1"/>
  <c r="L121" i="1"/>
  <c r="K121" i="1"/>
  <c r="J121" i="1"/>
  <c r="I121" i="1"/>
  <c r="H121" i="1"/>
  <c r="G121" i="1"/>
  <c r="P102" i="1"/>
  <c r="O102" i="1"/>
  <c r="N102" i="1"/>
  <c r="M102" i="1"/>
  <c r="L102" i="1"/>
  <c r="K102" i="1"/>
  <c r="J102" i="1"/>
  <c r="I102" i="1"/>
  <c r="H102" i="1"/>
  <c r="P72" i="1"/>
  <c r="O72" i="1"/>
  <c r="N72" i="1"/>
  <c r="M72" i="1"/>
  <c r="L72" i="1"/>
  <c r="K72" i="1"/>
  <c r="J72" i="1"/>
  <c r="I72" i="1"/>
  <c r="H72" i="1"/>
  <c r="G218" i="1"/>
  <c r="E13" i="1"/>
  <c r="P68" i="1"/>
  <c r="G24" i="1"/>
  <c r="D22" i="302" l="1"/>
  <c r="D157" i="302"/>
  <c r="K152" i="302"/>
  <c r="J152" i="302"/>
  <c r="H152" i="302"/>
  <c r="G152" i="302"/>
  <c r="L152" i="302"/>
  <c r="P152" i="302"/>
  <c r="O152" i="302"/>
  <c r="N152" i="302"/>
  <c r="M152" i="302"/>
  <c r="D49" i="302"/>
  <c r="D50" i="302" s="1"/>
  <c r="D27" i="302"/>
  <c r="B53" i="302"/>
  <c r="K79" i="302"/>
  <c r="D173" i="302"/>
  <c r="D187" i="302"/>
  <c r="P80" i="302"/>
  <c r="P81" i="302"/>
  <c r="J77" i="302"/>
  <c r="O80" i="302"/>
  <c r="O81" i="302"/>
  <c r="G171" i="302"/>
  <c r="P171" i="302"/>
  <c r="O171" i="302"/>
  <c r="N171" i="302"/>
  <c r="M171" i="302"/>
  <c r="H171" i="302"/>
  <c r="L171" i="302"/>
  <c r="K171" i="302"/>
  <c r="J171" i="302"/>
  <c r="O133" i="302"/>
  <c r="N133" i="302"/>
  <c r="M133" i="302"/>
  <c r="L133" i="302"/>
  <c r="K133" i="302"/>
  <c r="J133" i="302"/>
  <c r="H133" i="302"/>
  <c r="P133" i="302"/>
  <c r="G133" i="302"/>
  <c r="D116" i="302"/>
  <c r="D117" i="302" s="1"/>
  <c r="D134" i="302"/>
  <c r="D130" i="302"/>
  <c r="O190" i="302"/>
  <c r="N190" i="302"/>
  <c r="M190" i="302"/>
  <c r="L190" i="302"/>
  <c r="K190" i="302"/>
  <c r="J190" i="302"/>
  <c r="H190" i="302"/>
  <c r="G190" i="302"/>
  <c r="P190" i="302"/>
  <c r="G222" i="302"/>
  <c r="C5" i="302" s="1"/>
  <c r="M81" i="302"/>
  <c r="M80" i="302"/>
  <c r="G114" i="302"/>
  <c r="P114" i="302"/>
  <c r="O114" i="302"/>
  <c r="N114" i="302"/>
  <c r="M114" i="302"/>
  <c r="L114" i="302"/>
  <c r="H114" i="302"/>
  <c r="K114" i="302"/>
  <c r="J114" i="302"/>
  <c r="K95" i="302"/>
  <c r="J95" i="302"/>
  <c r="H95" i="302"/>
  <c r="G95" i="302"/>
  <c r="M95" i="302"/>
  <c r="P95" i="302"/>
  <c r="O95" i="302"/>
  <c r="N95" i="302"/>
  <c r="L95" i="302"/>
  <c r="D97" i="302"/>
  <c r="L80" i="302"/>
  <c r="L81" i="302"/>
  <c r="G80" i="302"/>
  <c r="G81" i="302"/>
  <c r="G224" i="302"/>
  <c r="K77" i="302"/>
  <c r="D21" i="302"/>
  <c r="N80" i="302"/>
  <c r="N81" i="302"/>
  <c r="D154" i="301"/>
  <c r="D153" i="301"/>
  <c r="G133" i="295"/>
  <c r="J95" i="298"/>
  <c r="L95" i="298"/>
  <c r="M76" i="299"/>
  <c r="J133" i="295"/>
  <c r="P133" i="295"/>
  <c r="J76" i="295"/>
  <c r="N79" i="296"/>
  <c r="P81" i="298"/>
  <c r="N133" i="298"/>
  <c r="M133" i="298"/>
  <c r="M79" i="298"/>
  <c r="K77" i="295"/>
  <c r="K76" i="300"/>
  <c r="H76" i="299"/>
  <c r="D48" i="301"/>
  <c r="L77" i="301"/>
  <c r="P95" i="298"/>
  <c r="M95" i="298"/>
  <c r="M76" i="296"/>
  <c r="N76" i="297"/>
  <c r="K95" i="298"/>
  <c r="L79" i="299"/>
  <c r="H79" i="300"/>
  <c r="D172" i="301"/>
  <c r="D174" i="301" s="1"/>
  <c r="D175" i="301" s="1"/>
  <c r="L76" i="297"/>
  <c r="M77" i="300"/>
  <c r="O81" i="301"/>
  <c r="K80" i="294"/>
  <c r="L80" i="297"/>
  <c r="H77" i="300"/>
  <c r="J77" i="301"/>
  <c r="J77" i="296"/>
  <c r="K77" i="297"/>
  <c r="N95" i="298"/>
  <c r="O76" i="298"/>
  <c r="D173" i="301"/>
  <c r="G222" i="301"/>
  <c r="O79" i="301"/>
  <c r="L81" i="296"/>
  <c r="G95" i="298"/>
  <c r="O95" i="298"/>
  <c r="G223" i="301"/>
  <c r="K79" i="301"/>
  <c r="G224" i="301"/>
  <c r="C5" i="301" s="1"/>
  <c r="D111" i="301"/>
  <c r="D17" i="301"/>
  <c r="O190" i="301"/>
  <c r="N190" i="301"/>
  <c r="M190" i="301"/>
  <c r="L190" i="301"/>
  <c r="K190" i="301"/>
  <c r="J190" i="301"/>
  <c r="P190" i="301"/>
  <c r="H190" i="301"/>
  <c r="G190" i="301"/>
  <c r="H77" i="301"/>
  <c r="I77" i="301"/>
  <c r="G114" i="301"/>
  <c r="P114" i="301"/>
  <c r="O114" i="301"/>
  <c r="N114" i="301"/>
  <c r="M114" i="301"/>
  <c r="L114" i="301"/>
  <c r="H114" i="301"/>
  <c r="K114" i="301"/>
  <c r="J114" i="301"/>
  <c r="K152" i="301"/>
  <c r="J152" i="301"/>
  <c r="H152" i="301"/>
  <c r="G152" i="301"/>
  <c r="P152" i="301"/>
  <c r="O152" i="301"/>
  <c r="N152" i="301"/>
  <c r="M152" i="301"/>
  <c r="L152" i="301"/>
  <c r="O133" i="301"/>
  <c r="N133" i="301"/>
  <c r="M133" i="301"/>
  <c r="L133" i="301"/>
  <c r="K133" i="301"/>
  <c r="J133" i="301"/>
  <c r="P133" i="301"/>
  <c r="H133" i="301"/>
  <c r="G133" i="301"/>
  <c r="G80" i="301"/>
  <c r="G81" i="301"/>
  <c r="G171" i="301"/>
  <c r="P171" i="301"/>
  <c r="O171" i="301"/>
  <c r="N171" i="301"/>
  <c r="M171" i="301"/>
  <c r="L171" i="301"/>
  <c r="H171" i="301"/>
  <c r="K171" i="301"/>
  <c r="J171" i="301"/>
  <c r="K77" i="301"/>
  <c r="I76" i="301"/>
  <c r="D136" i="301"/>
  <c r="K95" i="301"/>
  <c r="J95" i="301"/>
  <c r="L95" i="301"/>
  <c r="H95" i="301"/>
  <c r="G95" i="301"/>
  <c r="P95" i="301"/>
  <c r="O95" i="301"/>
  <c r="M95" i="301"/>
  <c r="N95" i="301"/>
  <c r="D50" i="301"/>
  <c r="D51" i="301" s="1"/>
  <c r="D49" i="301"/>
  <c r="D27" i="301"/>
  <c r="D28" i="301" s="1"/>
  <c r="B53" i="301"/>
  <c r="D192" i="301"/>
  <c r="D193" i="301" s="1"/>
  <c r="L80" i="301"/>
  <c r="L81" i="301"/>
  <c r="L77" i="295"/>
  <c r="B47" i="299"/>
  <c r="N77" i="300"/>
  <c r="K76" i="298"/>
  <c r="J76" i="299"/>
  <c r="K77" i="299"/>
  <c r="L80" i="294"/>
  <c r="D116" i="298"/>
  <c r="G223" i="299"/>
  <c r="I76" i="297"/>
  <c r="D97" i="298"/>
  <c r="D96" i="300"/>
  <c r="N79" i="300"/>
  <c r="H79" i="299"/>
  <c r="G223" i="300"/>
  <c r="L76" i="300"/>
  <c r="L76" i="298"/>
  <c r="L95" i="294"/>
  <c r="N79" i="298"/>
  <c r="J95" i="294"/>
  <c r="H79" i="296"/>
  <c r="I79" i="298"/>
  <c r="D115" i="300"/>
  <c r="D97" i="300" s="1"/>
  <c r="G222" i="300"/>
  <c r="H76" i="296"/>
  <c r="H79" i="298"/>
  <c r="H77" i="299"/>
  <c r="D173" i="300"/>
  <c r="D195" i="300"/>
  <c r="D196" i="300" s="1"/>
  <c r="D197" i="300" s="1"/>
  <c r="D155" i="300"/>
  <c r="K95" i="300"/>
  <c r="J95" i="300"/>
  <c r="H95" i="300"/>
  <c r="G95" i="300"/>
  <c r="P95" i="300"/>
  <c r="L95" i="300"/>
  <c r="O95" i="300"/>
  <c r="M95" i="300"/>
  <c r="N95" i="300"/>
  <c r="O133" i="300"/>
  <c r="N133" i="300"/>
  <c r="M133" i="300"/>
  <c r="L133" i="300"/>
  <c r="K133" i="300"/>
  <c r="J133" i="300"/>
  <c r="H133" i="300"/>
  <c r="G133" i="300"/>
  <c r="P133" i="300"/>
  <c r="G114" i="300"/>
  <c r="P114" i="300"/>
  <c r="O114" i="300"/>
  <c r="N114" i="300"/>
  <c r="M114" i="300"/>
  <c r="L114" i="300"/>
  <c r="K114" i="300"/>
  <c r="H114" i="300"/>
  <c r="J114" i="300"/>
  <c r="D18" i="300"/>
  <c r="D154" i="300"/>
  <c r="D136" i="300"/>
  <c r="L80" i="300"/>
  <c r="L81" i="300"/>
  <c r="L79" i="300"/>
  <c r="D49" i="300"/>
  <c r="D50" i="300" s="1"/>
  <c r="J77" i="300"/>
  <c r="D92" i="300"/>
  <c r="D194" i="300"/>
  <c r="N80" i="300"/>
  <c r="N81" i="300"/>
  <c r="I76" i="300"/>
  <c r="K152" i="300"/>
  <c r="J152" i="300"/>
  <c r="H152" i="300"/>
  <c r="G152" i="300"/>
  <c r="P152" i="300"/>
  <c r="M152" i="300"/>
  <c r="L152" i="300"/>
  <c r="O152" i="300"/>
  <c r="N152" i="300"/>
  <c r="G171" i="300"/>
  <c r="P171" i="300"/>
  <c r="O171" i="300"/>
  <c r="N171" i="300"/>
  <c r="M171" i="300"/>
  <c r="L171" i="300"/>
  <c r="H171" i="300"/>
  <c r="K171" i="300"/>
  <c r="J171" i="300"/>
  <c r="D29" i="300"/>
  <c r="G224" i="300"/>
  <c r="C5" i="300" s="1"/>
  <c r="O190" i="300"/>
  <c r="N190" i="300"/>
  <c r="P190" i="300"/>
  <c r="M190" i="300"/>
  <c r="L190" i="300"/>
  <c r="K190" i="300"/>
  <c r="J190" i="300"/>
  <c r="H190" i="300"/>
  <c r="G190" i="300"/>
  <c r="M81" i="300"/>
  <c r="M80" i="300"/>
  <c r="O80" i="300"/>
  <c r="O81" i="300"/>
  <c r="D137" i="300"/>
  <c r="D28" i="300"/>
  <c r="B53" i="300"/>
  <c r="D54" i="300" s="1"/>
  <c r="P76" i="299"/>
  <c r="O79" i="295"/>
  <c r="K81" i="297"/>
  <c r="O95" i="294"/>
  <c r="N81" i="294"/>
  <c r="O76" i="297"/>
  <c r="D111" i="299"/>
  <c r="D96" i="299" s="1"/>
  <c r="M79" i="299"/>
  <c r="G222" i="299"/>
  <c r="N76" i="299"/>
  <c r="D92" i="297"/>
  <c r="N95" i="294"/>
  <c r="D192" i="299"/>
  <c r="I79" i="299"/>
  <c r="K76" i="299"/>
  <c r="N76" i="296"/>
  <c r="K79" i="296"/>
  <c r="P80" i="297"/>
  <c r="D111" i="294"/>
  <c r="D115" i="294" s="1"/>
  <c r="P76" i="298"/>
  <c r="H224" i="299"/>
  <c r="G224" i="299" s="1"/>
  <c r="K152" i="299"/>
  <c r="J152" i="299"/>
  <c r="H152" i="299"/>
  <c r="G152" i="299"/>
  <c r="P152" i="299"/>
  <c r="O152" i="299"/>
  <c r="N152" i="299"/>
  <c r="M152" i="299"/>
  <c r="L152" i="299"/>
  <c r="M81" i="299"/>
  <c r="M80" i="299"/>
  <c r="B53" i="299"/>
  <c r="K81" i="299"/>
  <c r="K80" i="299"/>
  <c r="D17" i="299"/>
  <c r="P80" i="299"/>
  <c r="P81" i="299"/>
  <c r="O133" i="299"/>
  <c r="N133" i="299"/>
  <c r="M133" i="299"/>
  <c r="L133" i="299"/>
  <c r="K133" i="299"/>
  <c r="J133" i="299"/>
  <c r="H133" i="299"/>
  <c r="G133" i="299"/>
  <c r="P133" i="299"/>
  <c r="D28" i="299"/>
  <c r="L80" i="299"/>
  <c r="L81" i="299"/>
  <c r="D154" i="299"/>
  <c r="J80" i="299"/>
  <c r="J81" i="299"/>
  <c r="K95" i="299"/>
  <c r="J95" i="299"/>
  <c r="H95" i="299"/>
  <c r="G95" i="299"/>
  <c r="P95" i="299"/>
  <c r="O95" i="299"/>
  <c r="M95" i="299"/>
  <c r="N95" i="299"/>
  <c r="L95" i="299"/>
  <c r="G80" i="299"/>
  <c r="G81" i="299"/>
  <c r="D136" i="299"/>
  <c r="G171" i="299"/>
  <c r="P171" i="299"/>
  <c r="O171" i="299"/>
  <c r="N171" i="299"/>
  <c r="M171" i="299"/>
  <c r="L171" i="299"/>
  <c r="H171" i="299"/>
  <c r="K171" i="299"/>
  <c r="J171" i="299"/>
  <c r="P77" i="299"/>
  <c r="D168" i="299"/>
  <c r="O190" i="299"/>
  <c r="N190" i="299"/>
  <c r="M190" i="299"/>
  <c r="L190" i="299"/>
  <c r="K190" i="299"/>
  <c r="J190" i="299"/>
  <c r="H190" i="299"/>
  <c r="P190" i="299"/>
  <c r="G190" i="299"/>
  <c r="D48" i="299"/>
  <c r="G114" i="299"/>
  <c r="P114" i="299"/>
  <c r="O114" i="299"/>
  <c r="N114" i="299"/>
  <c r="M114" i="299"/>
  <c r="L114" i="299"/>
  <c r="K114" i="299"/>
  <c r="H114" i="299"/>
  <c r="J114" i="299"/>
  <c r="N80" i="299"/>
  <c r="N81" i="299"/>
  <c r="D172" i="298"/>
  <c r="D173" i="298" s="1"/>
  <c r="D174" i="298" s="1"/>
  <c r="O79" i="296"/>
  <c r="H80" i="295"/>
  <c r="K79" i="297"/>
  <c r="G81" i="297"/>
  <c r="J79" i="298"/>
  <c r="M76" i="294"/>
  <c r="L77" i="294"/>
  <c r="K77" i="294"/>
  <c r="J79" i="295"/>
  <c r="G222" i="298"/>
  <c r="G223" i="298"/>
  <c r="J81" i="297"/>
  <c r="P79" i="297"/>
  <c r="L79" i="295"/>
  <c r="K77" i="298"/>
  <c r="N77" i="298"/>
  <c r="J80" i="298"/>
  <c r="J81" i="298"/>
  <c r="D191" i="298"/>
  <c r="P77" i="298"/>
  <c r="I77" i="298"/>
  <c r="D17" i="298"/>
  <c r="D18" i="298"/>
  <c r="G224" i="298"/>
  <c r="D149" i="298"/>
  <c r="D153" i="298" s="1"/>
  <c r="P171" i="298"/>
  <c r="O171" i="298"/>
  <c r="N171" i="298"/>
  <c r="M171" i="298"/>
  <c r="L171" i="298"/>
  <c r="K171" i="298"/>
  <c r="J171" i="298"/>
  <c r="H171" i="298"/>
  <c r="G171" i="298"/>
  <c r="B53" i="298"/>
  <c r="D54" i="298" s="1"/>
  <c r="D117" i="298"/>
  <c r="D99" i="298" s="1"/>
  <c r="D135" i="298"/>
  <c r="D48" i="298"/>
  <c r="D49" i="298" s="1"/>
  <c r="D98" i="298"/>
  <c r="H80" i="298"/>
  <c r="H81" i="298"/>
  <c r="N76" i="298"/>
  <c r="M80" i="298"/>
  <c r="M81" i="298"/>
  <c r="P114" i="298"/>
  <c r="O114" i="298"/>
  <c r="N114" i="298"/>
  <c r="M114" i="298"/>
  <c r="L114" i="298"/>
  <c r="K114" i="298"/>
  <c r="J114" i="298"/>
  <c r="G114" i="298"/>
  <c r="H114" i="298"/>
  <c r="D27" i="298"/>
  <c r="N80" i="298"/>
  <c r="N81" i="298"/>
  <c r="K77" i="296"/>
  <c r="L79" i="297"/>
  <c r="O77" i="297"/>
  <c r="H224" i="297"/>
  <c r="G224" i="297" s="1"/>
  <c r="I77" i="297"/>
  <c r="D116" i="296"/>
  <c r="D117" i="296" s="1"/>
  <c r="L81" i="295"/>
  <c r="G223" i="297"/>
  <c r="P133" i="294"/>
  <c r="D172" i="297"/>
  <c r="D173" i="297" s="1"/>
  <c r="D174" i="297" s="1"/>
  <c r="I79" i="297"/>
  <c r="D155" i="297"/>
  <c r="D97" i="297"/>
  <c r="D116" i="297"/>
  <c r="D96" i="297"/>
  <c r="G171" i="297"/>
  <c r="P171" i="297"/>
  <c r="O171" i="297"/>
  <c r="N171" i="297"/>
  <c r="M171" i="297"/>
  <c r="L171" i="297"/>
  <c r="K171" i="297"/>
  <c r="H171" i="297"/>
  <c r="J171" i="297"/>
  <c r="G222" i="297"/>
  <c r="D136" i="297"/>
  <c r="D137" i="297" s="1"/>
  <c r="G114" i="297"/>
  <c r="P114" i="297"/>
  <c r="H114" i="297"/>
  <c r="O114" i="297"/>
  <c r="N114" i="297"/>
  <c r="M114" i="297"/>
  <c r="L114" i="297"/>
  <c r="J114" i="297"/>
  <c r="K114" i="297"/>
  <c r="O133" i="297"/>
  <c r="N133" i="297"/>
  <c r="M133" i="297"/>
  <c r="L133" i="297"/>
  <c r="K133" i="297"/>
  <c r="J133" i="297"/>
  <c r="H133" i="297"/>
  <c r="P133" i="297"/>
  <c r="G133" i="297"/>
  <c r="K95" i="297"/>
  <c r="J95" i="297"/>
  <c r="H95" i="297"/>
  <c r="N95" i="297"/>
  <c r="G95" i="297"/>
  <c r="P95" i="297"/>
  <c r="L95" i="297"/>
  <c r="O95" i="297"/>
  <c r="M95" i="297"/>
  <c r="D192" i="297"/>
  <c r="D193" i="297" s="1"/>
  <c r="K152" i="297"/>
  <c r="J152" i="297"/>
  <c r="H152" i="297"/>
  <c r="G152" i="297"/>
  <c r="L152" i="297"/>
  <c r="P152" i="297"/>
  <c r="O152" i="297"/>
  <c r="M152" i="297"/>
  <c r="N152" i="297"/>
  <c r="O190" i="297"/>
  <c r="N190" i="297"/>
  <c r="M190" i="297"/>
  <c r="L190" i="297"/>
  <c r="K190" i="297"/>
  <c r="J190" i="297"/>
  <c r="H190" i="297"/>
  <c r="P190" i="297"/>
  <c r="G190" i="297"/>
  <c r="H77" i="297"/>
  <c r="J76" i="297"/>
  <c r="N81" i="297"/>
  <c r="N80" i="297"/>
  <c r="D49" i="297"/>
  <c r="D50" i="297" s="1"/>
  <c r="D27" i="297"/>
  <c r="B53" i="297"/>
  <c r="D17" i="297"/>
  <c r="D18" i="297" s="1"/>
  <c r="J77" i="297"/>
  <c r="M81" i="297"/>
  <c r="M80" i="297"/>
  <c r="M79" i="297"/>
  <c r="L77" i="297"/>
  <c r="H76" i="295"/>
  <c r="D96" i="295"/>
  <c r="O77" i="294"/>
  <c r="L79" i="294"/>
  <c r="G222" i="295"/>
  <c r="D135" i="295"/>
  <c r="D136" i="295" s="1"/>
  <c r="D137" i="295" s="1"/>
  <c r="K76" i="296"/>
  <c r="D192" i="296"/>
  <c r="P81" i="296"/>
  <c r="P77" i="295"/>
  <c r="H77" i="294"/>
  <c r="I77" i="294"/>
  <c r="L79" i="296"/>
  <c r="M79" i="296"/>
  <c r="H224" i="296"/>
  <c r="G224" i="296" s="1"/>
  <c r="I81" i="296"/>
  <c r="L77" i="296"/>
  <c r="J76" i="294"/>
  <c r="L76" i="295"/>
  <c r="K152" i="296"/>
  <c r="J152" i="296"/>
  <c r="H152" i="296"/>
  <c r="G152" i="296"/>
  <c r="P152" i="296"/>
  <c r="O152" i="296"/>
  <c r="N152" i="296"/>
  <c r="M152" i="296"/>
  <c r="L152" i="296"/>
  <c r="D27" i="296"/>
  <c r="D98" i="296"/>
  <c r="D130" i="296"/>
  <c r="J76" i="296"/>
  <c r="J80" i="296"/>
  <c r="J81" i="296"/>
  <c r="H223" i="296"/>
  <c r="G223" i="296" s="1"/>
  <c r="D17" i="296"/>
  <c r="D18" i="296" s="1"/>
  <c r="K95" i="296"/>
  <c r="J95" i="296"/>
  <c r="H95" i="296"/>
  <c r="G95" i="296"/>
  <c r="P95" i="296"/>
  <c r="O95" i="296"/>
  <c r="L95" i="296"/>
  <c r="N95" i="296"/>
  <c r="M95" i="296"/>
  <c r="O133" i="296"/>
  <c r="N133" i="296"/>
  <c r="M133" i="296"/>
  <c r="L133" i="296"/>
  <c r="K133" i="296"/>
  <c r="J133" i="296"/>
  <c r="H133" i="296"/>
  <c r="G133" i="296"/>
  <c r="P133" i="296"/>
  <c r="G222" i="296"/>
  <c r="M80" i="296"/>
  <c r="M81" i="296"/>
  <c r="O76" i="296"/>
  <c r="B47" i="296"/>
  <c r="O190" i="296"/>
  <c r="N190" i="296"/>
  <c r="M190" i="296"/>
  <c r="L190" i="296"/>
  <c r="K190" i="296"/>
  <c r="J190" i="296"/>
  <c r="H190" i="296"/>
  <c r="G190" i="296"/>
  <c r="P190" i="296"/>
  <c r="N80" i="296"/>
  <c r="N81" i="296"/>
  <c r="K81" i="296"/>
  <c r="K80" i="296"/>
  <c r="P76" i="296"/>
  <c r="G114" i="296"/>
  <c r="P114" i="296"/>
  <c r="O114" i="296"/>
  <c r="N114" i="296"/>
  <c r="M114" i="296"/>
  <c r="K114" i="296"/>
  <c r="H114" i="296"/>
  <c r="J114" i="296"/>
  <c r="L114" i="296"/>
  <c r="P77" i="296"/>
  <c r="D172" i="296"/>
  <c r="D173" i="296" s="1"/>
  <c r="N77" i="296"/>
  <c r="G80" i="296"/>
  <c r="G81" i="296"/>
  <c r="D193" i="296"/>
  <c r="G171" i="296"/>
  <c r="P171" i="296"/>
  <c r="O171" i="296"/>
  <c r="N171" i="296"/>
  <c r="M171" i="296"/>
  <c r="L171" i="296"/>
  <c r="K171" i="296"/>
  <c r="J171" i="296"/>
  <c r="H171" i="296"/>
  <c r="D149" i="296"/>
  <c r="D153" i="295"/>
  <c r="K79" i="294"/>
  <c r="H79" i="294"/>
  <c r="P81" i="294"/>
  <c r="D192" i="295"/>
  <c r="D193" i="295" s="1"/>
  <c r="G81" i="295"/>
  <c r="M133" i="295"/>
  <c r="O133" i="295"/>
  <c r="N133" i="295"/>
  <c r="H133" i="295"/>
  <c r="J77" i="294"/>
  <c r="N77" i="295"/>
  <c r="D97" i="295"/>
  <c r="I79" i="295"/>
  <c r="G224" i="295"/>
  <c r="K95" i="295"/>
  <c r="J95" i="295"/>
  <c r="H95" i="295"/>
  <c r="G95" i="295"/>
  <c r="P95" i="295"/>
  <c r="O95" i="295"/>
  <c r="N95" i="295"/>
  <c r="L95" i="295"/>
  <c r="M95" i="295"/>
  <c r="H77" i="295"/>
  <c r="N80" i="295"/>
  <c r="N81" i="295"/>
  <c r="B53" i="295"/>
  <c r="B61" i="295" s="1"/>
  <c r="J80" i="295"/>
  <c r="J81" i="295"/>
  <c r="D27" i="295"/>
  <c r="D28" i="295" s="1"/>
  <c r="D29" i="295" s="1"/>
  <c r="D18" i="295"/>
  <c r="O114" i="295"/>
  <c r="L114" i="295"/>
  <c r="P114" i="295"/>
  <c r="M114" i="295"/>
  <c r="N114" i="295"/>
  <c r="K114" i="295"/>
  <c r="J114" i="295"/>
  <c r="G114" i="295"/>
  <c r="H114" i="295"/>
  <c r="I77" i="295"/>
  <c r="O80" i="295"/>
  <c r="O81" i="295"/>
  <c r="N76" i="295"/>
  <c r="D172" i="295"/>
  <c r="G223" i="295"/>
  <c r="O190" i="295"/>
  <c r="N190" i="295"/>
  <c r="M190" i="295"/>
  <c r="L190" i="295"/>
  <c r="K190" i="295"/>
  <c r="J190" i="295"/>
  <c r="H190" i="295"/>
  <c r="G190" i="295"/>
  <c r="P190" i="295"/>
  <c r="K80" i="295"/>
  <c r="K81" i="295"/>
  <c r="D116" i="295"/>
  <c r="D117" i="295" s="1"/>
  <c r="D48" i="295"/>
  <c r="D49" i="295" s="1"/>
  <c r="G171" i="295"/>
  <c r="P171" i="295"/>
  <c r="O171" i="295"/>
  <c r="N171" i="295"/>
  <c r="M171" i="295"/>
  <c r="L171" i="295"/>
  <c r="K171" i="295"/>
  <c r="H171" i="295"/>
  <c r="J171" i="295"/>
  <c r="I81" i="295"/>
  <c r="I80" i="295"/>
  <c r="H223" i="294"/>
  <c r="G223" i="294" s="1"/>
  <c r="D18" i="294"/>
  <c r="D19" i="294" s="1"/>
  <c r="K95" i="294"/>
  <c r="H95" i="294"/>
  <c r="G95" i="294"/>
  <c r="P95" i="294"/>
  <c r="G224" i="294"/>
  <c r="G222" i="294"/>
  <c r="P77" i="294"/>
  <c r="D135" i="294"/>
  <c r="D136" i="294" s="1"/>
  <c r="P76" i="294"/>
  <c r="O133" i="294"/>
  <c r="M133" i="294"/>
  <c r="L133" i="294"/>
  <c r="K133" i="294"/>
  <c r="J133" i="294"/>
  <c r="H133" i="294"/>
  <c r="N76" i="294"/>
  <c r="D173" i="294"/>
  <c r="D174" i="294" s="1"/>
  <c r="G171" i="294"/>
  <c r="P171" i="294"/>
  <c r="O171" i="294"/>
  <c r="N171" i="294"/>
  <c r="M171" i="294"/>
  <c r="K171" i="294"/>
  <c r="J171" i="294"/>
  <c r="H171" i="294"/>
  <c r="L171" i="294"/>
  <c r="J80" i="294"/>
  <c r="J81" i="294"/>
  <c r="M80" i="294"/>
  <c r="M81" i="294"/>
  <c r="O76" i="294"/>
  <c r="D48" i="294"/>
  <c r="D49" i="294" s="1"/>
  <c r="D50" i="294" s="1"/>
  <c r="D194" i="294"/>
  <c r="D195" i="294" s="1"/>
  <c r="D196" i="294" s="1"/>
  <c r="D149" i="294"/>
  <c r="D153" i="294" s="1"/>
  <c r="I79" i="294"/>
  <c r="G80" i="294"/>
  <c r="G81" i="294"/>
  <c r="D96" i="294"/>
  <c r="O81" i="294"/>
  <c r="O80" i="294"/>
  <c r="G114" i="294"/>
  <c r="N114" i="294"/>
  <c r="M114" i="294"/>
  <c r="K114" i="294"/>
  <c r="J114" i="294"/>
  <c r="H114" i="294"/>
  <c r="L114" i="294"/>
  <c r="P114" i="294"/>
  <c r="O114" i="294"/>
  <c r="B53" i="294"/>
  <c r="D29" i="294"/>
  <c r="O190" i="294"/>
  <c r="N190" i="294"/>
  <c r="L190" i="294"/>
  <c r="K190" i="294"/>
  <c r="J190" i="294"/>
  <c r="H190" i="294"/>
  <c r="G190" i="294"/>
  <c r="P190" i="294"/>
  <c r="M190" i="294"/>
  <c r="N77" i="294"/>
  <c r="M77" i="294"/>
  <c r="H104" i="1"/>
  <c r="D118" i="302" l="1"/>
  <c r="D99" i="302"/>
  <c r="D175" i="302"/>
  <c r="D135" i="302"/>
  <c r="D30" i="302"/>
  <c r="D136" i="302"/>
  <c r="D55" i="302"/>
  <c r="D56" i="302" s="1"/>
  <c r="D54" i="302"/>
  <c r="B61" i="302"/>
  <c r="D28" i="302"/>
  <c r="D98" i="302"/>
  <c r="D51" i="302"/>
  <c r="D191" i="302"/>
  <c r="D29" i="302"/>
  <c r="D64" i="302"/>
  <c r="D158" i="302"/>
  <c r="D24" i="302"/>
  <c r="D23" i="302"/>
  <c r="D174" i="302"/>
  <c r="D176" i="302" s="1"/>
  <c r="C5" i="299"/>
  <c r="C5" i="297"/>
  <c r="D138" i="300"/>
  <c r="B61" i="301"/>
  <c r="D155" i="301"/>
  <c r="D19" i="301"/>
  <c r="D20" i="301" s="1"/>
  <c r="D29" i="301"/>
  <c r="D18" i="301"/>
  <c r="D54" i="301"/>
  <c r="D55" i="301" s="1"/>
  <c r="D96" i="301"/>
  <c r="D115" i="301"/>
  <c r="D176" i="301"/>
  <c r="D194" i="301"/>
  <c r="D195" i="301" s="1"/>
  <c r="D137" i="301"/>
  <c r="D138" i="301" s="1"/>
  <c r="D116" i="300"/>
  <c r="D198" i="300"/>
  <c r="D199" i="300" s="1"/>
  <c r="B84" i="300"/>
  <c r="D64" i="300"/>
  <c r="D174" i="300"/>
  <c r="D175" i="300" s="1"/>
  <c r="D51" i="300"/>
  <c r="D30" i="300"/>
  <c r="D31" i="300" s="1"/>
  <c r="D139" i="300"/>
  <c r="D140" i="300" s="1"/>
  <c r="D55" i="300"/>
  <c r="D56" i="300" s="1"/>
  <c r="D156" i="300"/>
  <c r="D157" i="300" s="1"/>
  <c r="B61" i="300"/>
  <c r="D19" i="300"/>
  <c r="D20" i="300" s="1"/>
  <c r="D175" i="298"/>
  <c r="D176" i="298" s="1"/>
  <c r="D177" i="298" s="1"/>
  <c r="D178" i="298" s="1"/>
  <c r="D115" i="299"/>
  <c r="D97" i="299" s="1"/>
  <c r="C5" i="298"/>
  <c r="D193" i="299"/>
  <c r="D18" i="299"/>
  <c r="D19" i="299" s="1"/>
  <c r="D49" i="299"/>
  <c r="D172" i="299"/>
  <c r="B61" i="299"/>
  <c r="D29" i="299"/>
  <c r="D50" i="299"/>
  <c r="D51" i="299" s="1"/>
  <c r="D54" i="299"/>
  <c r="D55" i="299" s="1"/>
  <c r="D137" i="299"/>
  <c r="D155" i="299"/>
  <c r="D20" i="299"/>
  <c r="D21" i="299" s="1"/>
  <c r="D22" i="299" s="1"/>
  <c r="D55" i="298"/>
  <c r="D56" i="298" s="1"/>
  <c r="D57" i="298" s="1"/>
  <c r="D118" i="298"/>
  <c r="D100" i="298" s="1"/>
  <c r="C5" i="295"/>
  <c r="D19" i="298"/>
  <c r="D20" i="298" s="1"/>
  <c r="D50" i="298"/>
  <c r="D51" i="298" s="1"/>
  <c r="D136" i="298"/>
  <c r="D137" i="298" s="1"/>
  <c r="D192" i="298"/>
  <c r="D193" i="298" s="1"/>
  <c r="D28" i="298"/>
  <c r="B61" i="298"/>
  <c r="D154" i="298"/>
  <c r="D51" i="297"/>
  <c r="D20" i="294"/>
  <c r="D21" i="294" s="1"/>
  <c r="D194" i="297"/>
  <c r="D195" i="297" s="1"/>
  <c r="D196" i="297" s="1"/>
  <c r="C5" i="296"/>
  <c r="D138" i="297"/>
  <c r="D175" i="297"/>
  <c r="D176" i="297" s="1"/>
  <c r="D28" i="297"/>
  <c r="D29" i="297" s="1"/>
  <c r="D30" i="297" s="1"/>
  <c r="D98" i="297"/>
  <c r="D117" i="297"/>
  <c r="B61" i="297"/>
  <c r="D156" i="297"/>
  <c r="D157" i="297" s="1"/>
  <c r="D19" i="297"/>
  <c r="D54" i="297"/>
  <c r="D55" i="297" s="1"/>
  <c r="D137" i="294"/>
  <c r="D138" i="294" s="1"/>
  <c r="D139" i="294" s="1"/>
  <c r="D140" i="294" s="1"/>
  <c r="D154" i="295"/>
  <c r="C5" i="294"/>
  <c r="D153" i="296"/>
  <c r="D118" i="296"/>
  <c r="D100" i="296" s="1"/>
  <c r="B53" i="296"/>
  <c r="D194" i="296"/>
  <c r="D195" i="296" s="1"/>
  <c r="D28" i="296"/>
  <c r="D134" i="296"/>
  <c r="D19" i="296"/>
  <c r="D174" i="296"/>
  <c r="D175" i="296" s="1"/>
  <c r="D176" i="296" s="1"/>
  <c r="D99" i="296"/>
  <c r="D48" i="296"/>
  <c r="D49" i="296" s="1"/>
  <c r="D50" i="296" s="1"/>
  <c r="D194" i="295"/>
  <c r="D195" i="295" s="1"/>
  <c r="D50" i="295"/>
  <c r="D51" i="295" s="1"/>
  <c r="D64" i="295"/>
  <c r="D30" i="295"/>
  <c r="D31" i="295" s="1"/>
  <c r="D32" i="295" s="1"/>
  <c r="D99" i="295"/>
  <c r="D19" i="295"/>
  <c r="D54" i="295"/>
  <c r="D118" i="295"/>
  <c r="D119" i="295" s="1"/>
  <c r="D173" i="295"/>
  <c r="B84" i="295"/>
  <c r="D85" i="295" s="1"/>
  <c r="D138" i="295"/>
  <c r="D98" i="295"/>
  <c r="D175" i="294"/>
  <c r="D176" i="294" s="1"/>
  <c r="B61" i="294"/>
  <c r="D51" i="294"/>
  <c r="D197" i="294"/>
  <c r="D198" i="294" s="1"/>
  <c r="D30" i="294"/>
  <c r="D54" i="294"/>
  <c r="D154" i="294"/>
  <c r="D97" i="294"/>
  <c r="D116" i="294"/>
  <c r="AY12" i="18"/>
  <c r="AT12" i="18"/>
  <c r="AO12" i="18"/>
  <c r="AJ12" i="18"/>
  <c r="AE12" i="18"/>
  <c r="Z12" i="18"/>
  <c r="U12" i="18"/>
  <c r="P12" i="18"/>
  <c r="K12" i="18"/>
  <c r="D177" i="302" l="1"/>
  <c r="D179" i="302" s="1"/>
  <c r="D180" i="302" s="1"/>
  <c r="D192" i="302"/>
  <c r="D137" i="302"/>
  <c r="D31" i="302"/>
  <c r="D178" i="302"/>
  <c r="D181" i="302" s="1"/>
  <c r="D100" i="302"/>
  <c r="D159" i="302"/>
  <c r="D160" i="302" s="1"/>
  <c r="B84" i="302"/>
  <c r="D65" i="302"/>
  <c r="D119" i="302"/>
  <c r="D120" i="302" s="1"/>
  <c r="D121" i="302" s="1"/>
  <c r="D57" i="302"/>
  <c r="D64" i="301"/>
  <c r="D65" i="301" s="1"/>
  <c r="D117" i="300"/>
  <c r="D99" i="300" s="1"/>
  <c r="B84" i="301"/>
  <c r="D85" i="301" s="1"/>
  <c r="D86" i="301" s="1"/>
  <c r="D156" i="301"/>
  <c r="D157" i="301" s="1"/>
  <c r="D56" i="299"/>
  <c r="D57" i="299" s="1"/>
  <c r="D196" i="301"/>
  <c r="D57" i="301"/>
  <c r="D56" i="301"/>
  <c r="D116" i="301"/>
  <c r="D117" i="301" s="1"/>
  <c r="D177" i="301"/>
  <c r="D178" i="301" s="1"/>
  <c r="D141" i="301"/>
  <c r="D142" i="301" s="1"/>
  <c r="D31" i="301"/>
  <c r="D97" i="301"/>
  <c r="D139" i="301"/>
  <c r="D140" i="301" s="1"/>
  <c r="D30" i="301"/>
  <c r="D66" i="301"/>
  <c r="D21" i="301"/>
  <c r="D116" i="299"/>
  <c r="D117" i="299" s="1"/>
  <c r="D99" i="299" s="1"/>
  <c r="D98" i="299"/>
  <c r="D98" i="300"/>
  <c r="D200" i="300"/>
  <c r="D201" i="300" s="1"/>
  <c r="D21" i="300"/>
  <c r="D22" i="300" s="1"/>
  <c r="D118" i="300"/>
  <c r="D100" i="300" s="1"/>
  <c r="D176" i="300"/>
  <c r="D57" i="300"/>
  <c r="D85" i="300"/>
  <c r="D86" i="300" s="1"/>
  <c r="D65" i="300"/>
  <c r="D158" i="300"/>
  <c r="D159" i="300" s="1"/>
  <c r="D160" i="300" s="1"/>
  <c r="D161" i="300" s="1"/>
  <c r="D141" i="300"/>
  <c r="D142" i="300" s="1"/>
  <c r="D32" i="300"/>
  <c r="D33" i="300" s="1"/>
  <c r="D34" i="300" s="1"/>
  <c r="D143" i="300"/>
  <c r="D144" i="300" s="1"/>
  <c r="B84" i="299"/>
  <c r="D85" i="299" s="1"/>
  <c r="D86" i="299" s="1"/>
  <c r="D194" i="299"/>
  <c r="D23" i="299"/>
  <c r="D24" i="299" s="1"/>
  <c r="D138" i="299"/>
  <c r="D156" i="299"/>
  <c r="D173" i="299"/>
  <c r="D64" i="299"/>
  <c r="D30" i="299"/>
  <c r="D31" i="299" s="1"/>
  <c r="D138" i="298"/>
  <c r="D139" i="298" s="1"/>
  <c r="D139" i="297"/>
  <c r="D140" i="297" s="1"/>
  <c r="D141" i="297" s="1"/>
  <c r="D119" i="298"/>
  <c r="D120" i="298" s="1"/>
  <c r="D22" i="294"/>
  <c r="D23" i="294" s="1"/>
  <c r="D24" i="294" s="1"/>
  <c r="D56" i="297"/>
  <c r="D57" i="297" s="1"/>
  <c r="B84" i="298"/>
  <c r="D64" i="298"/>
  <c r="D21" i="298"/>
  <c r="D22" i="298" s="1"/>
  <c r="D29" i="298"/>
  <c r="D30" i="298" s="1"/>
  <c r="D179" i="298"/>
  <c r="D155" i="298"/>
  <c r="D194" i="298"/>
  <c r="D195" i="298" s="1"/>
  <c r="D20" i="297"/>
  <c r="D21" i="297" s="1"/>
  <c r="D22" i="297" s="1"/>
  <c r="D23" i="297" s="1"/>
  <c r="D119" i="296"/>
  <c r="D120" i="296" s="1"/>
  <c r="D102" i="296" s="1"/>
  <c r="D197" i="297"/>
  <c r="D31" i="297"/>
  <c r="D158" i="297"/>
  <c r="D159" i="297" s="1"/>
  <c r="D64" i="297"/>
  <c r="D177" i="297"/>
  <c r="D118" i="297"/>
  <c r="D100" i="297" s="1"/>
  <c r="D99" i="297"/>
  <c r="B84" i="297"/>
  <c r="D85" i="297" s="1"/>
  <c r="D155" i="295"/>
  <c r="D51" i="296"/>
  <c r="D177" i="296"/>
  <c r="B61" i="296"/>
  <c r="B84" i="296" s="1"/>
  <c r="D54" i="296"/>
  <c r="D55" i="296" s="1"/>
  <c r="D154" i="296"/>
  <c r="D20" i="296"/>
  <c r="D21" i="296" s="1"/>
  <c r="D196" i="296"/>
  <c r="D197" i="296" s="1"/>
  <c r="D135" i="296"/>
  <c r="D136" i="296" s="1"/>
  <c r="D29" i="296"/>
  <c r="D120" i="295"/>
  <c r="D102" i="295" s="1"/>
  <c r="D139" i="295"/>
  <c r="D101" i="295"/>
  <c r="D174" i="295"/>
  <c r="D175" i="295" s="1"/>
  <c r="D176" i="295" s="1"/>
  <c r="D100" i="295"/>
  <c r="D65" i="295"/>
  <c r="D55" i="295"/>
  <c r="D56" i="295" s="1"/>
  <c r="D57" i="295" s="1"/>
  <c r="D33" i="295"/>
  <c r="D86" i="295"/>
  <c r="D196" i="295"/>
  <c r="D197" i="295" s="1"/>
  <c r="D20" i="295"/>
  <c r="D199" i="294"/>
  <c r="D64" i="294"/>
  <c r="D65" i="294" s="1"/>
  <c r="B84" i="294"/>
  <c r="D85" i="294" s="1"/>
  <c r="D98" i="294"/>
  <c r="D117" i="294"/>
  <c r="D99" i="294" s="1"/>
  <c r="D31" i="294"/>
  <c r="D32" i="294" s="1"/>
  <c r="D33" i="294" s="1"/>
  <c r="D34" i="294" s="1"/>
  <c r="D155" i="294"/>
  <c r="D156" i="294" s="1"/>
  <c r="D141" i="294"/>
  <c r="D142" i="294" s="1"/>
  <c r="D143" i="294" s="1"/>
  <c r="D144" i="294" s="1"/>
  <c r="D177" i="294"/>
  <c r="D178" i="294" s="1"/>
  <c r="D179" i="294" s="1"/>
  <c r="D180" i="294" s="1"/>
  <c r="D55" i="294"/>
  <c r="F41" i="18"/>
  <c r="F12" i="18"/>
  <c r="D161" i="302" l="1"/>
  <c r="D162" i="302" s="1"/>
  <c r="D163" i="302"/>
  <c r="D66" i="302"/>
  <c r="D193" i="302"/>
  <c r="D194" i="302" s="1"/>
  <c r="D182" i="302"/>
  <c r="D32" i="302"/>
  <c r="D102" i="302"/>
  <c r="D101" i="302"/>
  <c r="D122" i="302"/>
  <c r="D67" i="302"/>
  <c r="D138" i="302"/>
  <c r="D85" i="302"/>
  <c r="D86" i="302"/>
  <c r="D103" i="302"/>
  <c r="D179" i="301"/>
  <c r="D180" i="301" s="1"/>
  <c r="D119" i="300"/>
  <c r="D101" i="300" s="1"/>
  <c r="D158" i="301"/>
  <c r="D159" i="301" s="1"/>
  <c r="D197" i="301"/>
  <c r="D198" i="301" s="1"/>
  <c r="D67" i="301"/>
  <c r="D68" i="301" s="1"/>
  <c r="D98" i="301"/>
  <c r="D99" i="301"/>
  <c r="D32" i="301"/>
  <c r="D181" i="301"/>
  <c r="D182" i="301" s="1"/>
  <c r="D22" i="301"/>
  <c r="D23" i="301" s="1"/>
  <c r="D24" i="301" s="1"/>
  <c r="D33" i="301"/>
  <c r="D34" i="301" s="1"/>
  <c r="D118" i="301"/>
  <c r="D100" i="301" s="1"/>
  <c r="D143" i="301"/>
  <c r="D144" i="301" s="1"/>
  <c r="D23" i="300"/>
  <c r="D24" i="300" s="1"/>
  <c r="D64" i="296"/>
  <c r="D65" i="296" s="1"/>
  <c r="D101" i="296"/>
  <c r="D35" i="300"/>
  <c r="D36" i="300" s="1"/>
  <c r="D177" i="300"/>
  <c r="D178" i="300" s="1"/>
  <c r="D179" i="300" s="1"/>
  <c r="D180" i="300" s="1"/>
  <c r="D181" i="300" s="1"/>
  <c r="D182" i="300" s="1"/>
  <c r="D162" i="300"/>
  <c r="D163" i="300" s="1"/>
  <c r="D66" i="300"/>
  <c r="D67" i="300" s="1"/>
  <c r="D196" i="298"/>
  <c r="D197" i="298" s="1"/>
  <c r="D198" i="298" s="1"/>
  <c r="D199" i="298" s="1"/>
  <c r="D200" i="298" s="1"/>
  <c r="D201" i="298" s="1"/>
  <c r="D101" i="298"/>
  <c r="D195" i="299"/>
  <c r="D174" i="299"/>
  <c r="D175" i="299" s="1"/>
  <c r="D139" i="299"/>
  <c r="D32" i="299"/>
  <c r="D33" i="299" s="1"/>
  <c r="D34" i="299" s="1"/>
  <c r="D35" i="299" s="1"/>
  <c r="D157" i="299"/>
  <c r="D118" i="299"/>
  <c r="D119" i="299" s="1"/>
  <c r="D101" i="299" s="1"/>
  <c r="D65" i="299"/>
  <c r="D102" i="298"/>
  <c r="D121" i="298"/>
  <c r="D122" i="298" s="1"/>
  <c r="D140" i="298"/>
  <c r="D141" i="298"/>
  <c r="D142" i="298" s="1"/>
  <c r="D143" i="298" s="1"/>
  <c r="D119" i="297"/>
  <c r="D101" i="297" s="1"/>
  <c r="D23" i="298"/>
  <c r="D24" i="298" s="1"/>
  <c r="D85" i="298"/>
  <c r="D86" i="298" s="1"/>
  <c r="D65" i="298"/>
  <c r="D31" i="298"/>
  <c r="D156" i="298"/>
  <c r="D180" i="298"/>
  <c r="D181" i="298" s="1"/>
  <c r="D182" i="298" s="1"/>
  <c r="D198" i="297"/>
  <c r="D199" i="297"/>
  <c r="D86" i="297"/>
  <c r="D22" i="296"/>
  <c r="D23" i="296" s="1"/>
  <c r="D160" i="297"/>
  <c r="D161" i="297" s="1"/>
  <c r="D162" i="297" s="1"/>
  <c r="D163" i="297" s="1"/>
  <c r="D142" i="297"/>
  <c r="D143" i="297"/>
  <c r="D144" i="297" s="1"/>
  <c r="D24" i="297"/>
  <c r="D32" i="297"/>
  <c r="D178" i="297"/>
  <c r="D179" i="297" s="1"/>
  <c r="D180" i="297" s="1"/>
  <c r="D181" i="297" s="1"/>
  <c r="D182" i="297" s="1"/>
  <c r="D65" i="297"/>
  <c r="D56" i="296"/>
  <c r="D57" i="296" s="1"/>
  <c r="D198" i="296"/>
  <c r="D199" i="296" s="1"/>
  <c r="D200" i="296" s="1"/>
  <c r="D201" i="296" s="1"/>
  <c r="D156" i="295"/>
  <c r="D137" i="296"/>
  <c r="D138" i="296" s="1"/>
  <c r="D85" i="296"/>
  <c r="D86" i="296" s="1"/>
  <c r="D178" i="296"/>
  <c r="D30" i="296"/>
  <c r="D121" i="296"/>
  <c r="D155" i="296"/>
  <c r="D157" i="294"/>
  <c r="D158" i="294" s="1"/>
  <c r="D159" i="294" s="1"/>
  <c r="D160" i="294" s="1"/>
  <c r="D161" i="294" s="1"/>
  <c r="D162" i="294" s="1"/>
  <c r="D163" i="294" s="1"/>
  <c r="D177" i="295"/>
  <c r="D178" i="295" s="1"/>
  <c r="D179" i="295" s="1"/>
  <c r="D66" i="295"/>
  <c r="D198" i="295"/>
  <c r="D199" i="295" s="1"/>
  <c r="D200" i="295" s="1"/>
  <c r="D201" i="295" s="1"/>
  <c r="D140" i="295"/>
  <c r="D141" i="295" s="1"/>
  <c r="D121" i="295"/>
  <c r="D103" i="295" s="1"/>
  <c r="D21" i="295"/>
  <c r="D34" i="295"/>
  <c r="D66" i="294"/>
  <c r="D67" i="294" s="1"/>
  <c r="D86" i="294"/>
  <c r="D200" i="294"/>
  <c r="D201" i="294" s="1"/>
  <c r="D56" i="294"/>
  <c r="D57" i="294" s="1"/>
  <c r="D181" i="294"/>
  <c r="D182" i="294" s="1"/>
  <c r="D35" i="294"/>
  <c r="D36" i="294" s="1"/>
  <c r="D118" i="294"/>
  <c r="D100" i="294" s="1"/>
  <c r="G217" i="1"/>
  <c r="D195" i="302" l="1"/>
  <c r="D196" i="302" s="1"/>
  <c r="D34" i="302"/>
  <c r="D104" i="302"/>
  <c r="D123" i="302"/>
  <c r="D105" i="302" s="1"/>
  <c r="D197" i="302"/>
  <c r="D33" i="302"/>
  <c r="D139" i="302"/>
  <c r="D140" i="302"/>
  <c r="D68" i="302"/>
  <c r="D198" i="302"/>
  <c r="D199" i="302" s="1"/>
  <c r="D69" i="301"/>
  <c r="D70" i="301" s="1"/>
  <c r="D71" i="301" s="1"/>
  <c r="D120" i="300"/>
  <c r="D102" i="300" s="1"/>
  <c r="D199" i="301"/>
  <c r="D200" i="301" s="1"/>
  <c r="D201" i="301" s="1"/>
  <c r="D160" i="301"/>
  <c r="D161" i="301" s="1"/>
  <c r="D162" i="301" s="1"/>
  <c r="D163" i="301" s="1"/>
  <c r="D119" i="301"/>
  <c r="D35" i="301"/>
  <c r="D36" i="301" s="1"/>
  <c r="D37" i="301" s="1"/>
  <c r="D38" i="301" s="1"/>
  <c r="D39" i="301" s="1"/>
  <c r="D40" i="301" s="1"/>
  <c r="D41" i="301" s="1"/>
  <c r="D42" i="301" s="1"/>
  <c r="D43" i="301" s="1"/>
  <c r="D44" i="301" s="1"/>
  <c r="D45" i="301" s="1"/>
  <c r="D104" i="298"/>
  <c r="D68" i="300"/>
  <c r="D69" i="300" s="1"/>
  <c r="D70" i="300" s="1"/>
  <c r="D37" i="300"/>
  <c r="D38" i="300" s="1"/>
  <c r="D39" i="300" s="1"/>
  <c r="D40" i="300" s="1"/>
  <c r="D41" i="300" s="1"/>
  <c r="D42" i="300" s="1"/>
  <c r="D43" i="300" s="1"/>
  <c r="D44" i="300" s="1"/>
  <c r="D45" i="300" s="1"/>
  <c r="D196" i="299"/>
  <c r="D197" i="299" s="1"/>
  <c r="D123" i="298"/>
  <c r="D103" i="298"/>
  <c r="D36" i="299"/>
  <c r="D37" i="299" s="1"/>
  <c r="D176" i="299"/>
  <c r="D177" i="299" s="1"/>
  <c r="D158" i="299"/>
  <c r="D159" i="299" s="1"/>
  <c r="D160" i="299" s="1"/>
  <c r="D161" i="299" s="1"/>
  <c r="D162" i="299" s="1"/>
  <c r="D163" i="299" s="1"/>
  <c r="D120" i="299"/>
  <c r="D140" i="299"/>
  <c r="D141" i="299" s="1"/>
  <c r="D142" i="299" s="1"/>
  <c r="D143" i="299" s="1"/>
  <c r="D144" i="299" s="1"/>
  <c r="D66" i="299"/>
  <c r="D100" i="299"/>
  <c r="D157" i="298"/>
  <c r="D158" i="298" s="1"/>
  <c r="D159" i="298" s="1"/>
  <c r="D144" i="298"/>
  <c r="D120" i="297"/>
  <c r="D121" i="297" s="1"/>
  <c r="D103" i="297" s="1"/>
  <c r="D66" i="298"/>
  <c r="D32" i="298"/>
  <c r="D33" i="298" s="1"/>
  <c r="D24" i="296"/>
  <c r="D200" i="297"/>
  <c r="D201" i="297"/>
  <c r="D66" i="297"/>
  <c r="D67" i="297" s="1"/>
  <c r="D68" i="297" s="1"/>
  <c r="D33" i="297"/>
  <c r="D157" i="295"/>
  <c r="D158" i="295" s="1"/>
  <c r="D122" i="296"/>
  <c r="D104" i="296" s="1"/>
  <c r="D103" i="296"/>
  <c r="D156" i="296"/>
  <c r="D157" i="296" s="1"/>
  <c r="D158" i="296" s="1"/>
  <c r="D159" i="296" s="1"/>
  <c r="D160" i="296" s="1"/>
  <c r="D161" i="296" s="1"/>
  <c r="D162" i="296" s="1"/>
  <c r="D163" i="296" s="1"/>
  <c r="D139" i="296"/>
  <c r="D140" i="296" s="1"/>
  <c r="D179" i="296"/>
  <c r="D180" i="296" s="1"/>
  <c r="D31" i="296"/>
  <c r="D32" i="296" s="1"/>
  <c r="D66" i="296"/>
  <c r="D67" i="296" s="1"/>
  <c r="D68" i="296" s="1"/>
  <c r="D180" i="295"/>
  <c r="D181" i="295" s="1"/>
  <c r="D182" i="295" s="1"/>
  <c r="D142" i="295"/>
  <c r="D143" i="295" s="1"/>
  <c r="D144" i="295" s="1"/>
  <c r="D67" i="295"/>
  <c r="D68" i="295" s="1"/>
  <c r="D122" i="295"/>
  <c r="D22" i="295"/>
  <c r="D23" i="295" s="1"/>
  <c r="D24" i="295" s="1"/>
  <c r="D35" i="295"/>
  <c r="D68" i="294"/>
  <c r="D69" i="294" s="1"/>
  <c r="D37" i="294"/>
  <c r="D119" i="294"/>
  <c r="D120" i="294" s="1"/>
  <c r="H105" i="1"/>
  <c r="G105" i="1"/>
  <c r="G73" i="1"/>
  <c r="P73" i="1"/>
  <c r="O73" i="1"/>
  <c r="N73" i="1"/>
  <c r="M73" i="1"/>
  <c r="L73" i="1"/>
  <c r="K73" i="1"/>
  <c r="J73" i="1"/>
  <c r="I73" i="1"/>
  <c r="H73" i="1"/>
  <c r="G68" i="1"/>
  <c r="O68" i="1"/>
  <c r="N68" i="1"/>
  <c r="M68" i="1"/>
  <c r="L68" i="1"/>
  <c r="K68" i="1"/>
  <c r="J68" i="1"/>
  <c r="I68" i="1"/>
  <c r="H68" i="1"/>
  <c r="P67" i="1"/>
  <c r="O67" i="1"/>
  <c r="N67" i="1"/>
  <c r="M67" i="1"/>
  <c r="L67" i="1"/>
  <c r="K67" i="1"/>
  <c r="J67" i="1"/>
  <c r="J75" i="1" s="1"/>
  <c r="I67" i="1"/>
  <c r="H67" i="1"/>
  <c r="H75" i="1" s="1"/>
  <c r="G67" i="1"/>
  <c r="P200" i="1"/>
  <c r="O200" i="1"/>
  <c r="N200" i="1"/>
  <c r="M200" i="1"/>
  <c r="L200" i="1"/>
  <c r="K200" i="1"/>
  <c r="J200" i="1"/>
  <c r="I200" i="1"/>
  <c r="H200" i="1"/>
  <c r="G200" i="1"/>
  <c r="P181" i="1"/>
  <c r="O181" i="1"/>
  <c r="N181" i="1"/>
  <c r="M181" i="1"/>
  <c r="L181" i="1"/>
  <c r="K181" i="1"/>
  <c r="J181" i="1"/>
  <c r="I181" i="1"/>
  <c r="H181" i="1"/>
  <c r="G181" i="1"/>
  <c r="P162" i="1"/>
  <c r="O162" i="1"/>
  <c r="N162" i="1"/>
  <c r="M162" i="1"/>
  <c r="L162" i="1"/>
  <c r="K162" i="1"/>
  <c r="J162" i="1"/>
  <c r="I162" i="1"/>
  <c r="H162" i="1"/>
  <c r="G162" i="1"/>
  <c r="H143" i="1"/>
  <c r="P143" i="1"/>
  <c r="O143" i="1"/>
  <c r="N143" i="1"/>
  <c r="M143" i="1"/>
  <c r="L143" i="1"/>
  <c r="K143" i="1"/>
  <c r="J143" i="1"/>
  <c r="I143" i="1"/>
  <c r="G143" i="1"/>
  <c r="H124" i="1"/>
  <c r="P124" i="1"/>
  <c r="O124" i="1"/>
  <c r="N124" i="1"/>
  <c r="M124" i="1"/>
  <c r="L124" i="1"/>
  <c r="K124" i="1"/>
  <c r="J124" i="1"/>
  <c r="I124" i="1"/>
  <c r="G124" i="1"/>
  <c r="P105" i="1"/>
  <c r="O105" i="1"/>
  <c r="N105" i="1"/>
  <c r="M105" i="1"/>
  <c r="L105" i="1"/>
  <c r="K105" i="1"/>
  <c r="J105" i="1"/>
  <c r="I105" i="1"/>
  <c r="D200" i="302" l="1"/>
  <c r="D201" i="302" s="1"/>
  <c r="D141" i="302"/>
  <c r="D142" i="302" s="1"/>
  <c r="D143" i="302" s="1"/>
  <c r="D144" i="302" s="1"/>
  <c r="D69" i="302"/>
  <c r="D124" i="302"/>
  <c r="D35" i="302"/>
  <c r="D36" i="302" s="1"/>
  <c r="D37" i="302" s="1"/>
  <c r="D38" i="302" s="1"/>
  <c r="D39" i="302" s="1"/>
  <c r="D40" i="302" s="1"/>
  <c r="D41" i="302" s="1"/>
  <c r="D42" i="302" s="1"/>
  <c r="D43" i="302" s="1"/>
  <c r="D44" i="302" s="1"/>
  <c r="D45" i="302" s="1"/>
  <c r="D121" i="300"/>
  <c r="D72" i="301"/>
  <c r="D73" i="301" s="1"/>
  <c r="D103" i="300"/>
  <c r="D101" i="301"/>
  <c r="D120" i="301"/>
  <c r="D102" i="301"/>
  <c r="D121" i="301"/>
  <c r="D103" i="301" s="1"/>
  <c r="D71" i="300"/>
  <c r="D72" i="300" s="1"/>
  <c r="D73" i="300" s="1"/>
  <c r="D74" i="300" s="1"/>
  <c r="D75" i="300" s="1"/>
  <c r="D76" i="300" s="1"/>
  <c r="D77" i="300" s="1"/>
  <c r="D78" i="300" s="1"/>
  <c r="D105" i="298"/>
  <c r="D124" i="298"/>
  <c r="D102" i="297"/>
  <c r="D160" i="298"/>
  <c r="D161" i="298" s="1"/>
  <c r="D162" i="298" s="1"/>
  <c r="D163" i="298" s="1"/>
  <c r="D198" i="299"/>
  <c r="D178" i="299"/>
  <c r="D179" i="299" s="1"/>
  <c r="D180" i="299" s="1"/>
  <c r="D181" i="299" s="1"/>
  <c r="D182" i="299" s="1"/>
  <c r="D67" i="299"/>
  <c r="D68" i="299" s="1"/>
  <c r="D69" i="299" s="1"/>
  <c r="D70" i="299" s="1"/>
  <c r="D71" i="299" s="1"/>
  <c r="D72" i="299" s="1"/>
  <c r="D73" i="299" s="1"/>
  <c r="D74" i="299" s="1"/>
  <c r="D75" i="299" s="1"/>
  <c r="D76" i="299" s="1"/>
  <c r="D77" i="299" s="1"/>
  <c r="D78" i="299" s="1"/>
  <c r="D79" i="299" s="1"/>
  <c r="D80" i="299" s="1"/>
  <c r="D81" i="299" s="1"/>
  <c r="D82" i="299" s="1"/>
  <c r="D102" i="299"/>
  <c r="D38" i="299"/>
  <c r="D39" i="299" s="1"/>
  <c r="D40" i="299" s="1"/>
  <c r="D41" i="299" s="1"/>
  <c r="D42" i="299" s="1"/>
  <c r="D43" i="299" s="1"/>
  <c r="D44" i="299" s="1"/>
  <c r="D45" i="299" s="1"/>
  <c r="D121" i="299"/>
  <c r="D34" i="298"/>
  <c r="D35" i="298" s="1"/>
  <c r="D123" i="296"/>
  <c r="D124" i="296" s="1"/>
  <c r="D141" i="296"/>
  <c r="D142" i="296" s="1"/>
  <c r="D143" i="296" s="1"/>
  <c r="D144" i="296" s="1"/>
  <c r="D67" i="298"/>
  <c r="D34" i="297"/>
  <c r="D35" i="297" s="1"/>
  <c r="D36" i="297" s="1"/>
  <c r="D37" i="297" s="1"/>
  <c r="D38" i="297" s="1"/>
  <c r="D39" i="297" s="1"/>
  <c r="D40" i="297" s="1"/>
  <c r="D41" i="297" s="1"/>
  <c r="D42" i="297" s="1"/>
  <c r="D43" i="297" s="1"/>
  <c r="D44" i="297" s="1"/>
  <c r="D45" i="297" s="1"/>
  <c r="D69" i="297"/>
  <c r="D70" i="297" s="1"/>
  <c r="D71" i="297" s="1"/>
  <c r="D72" i="297" s="1"/>
  <c r="D73" i="297" s="1"/>
  <c r="D74" i="297" s="1"/>
  <c r="D75" i="297" s="1"/>
  <c r="D76" i="297" s="1"/>
  <c r="D77" i="297" s="1"/>
  <c r="D78" i="297" s="1"/>
  <c r="D79" i="297" s="1"/>
  <c r="D80" i="297" s="1"/>
  <c r="D81" i="297" s="1"/>
  <c r="D82" i="297" s="1"/>
  <c r="D122" i="297"/>
  <c r="D159" i="295"/>
  <c r="D69" i="296"/>
  <c r="D181" i="296"/>
  <c r="D182" i="296" s="1"/>
  <c r="D33" i="296"/>
  <c r="D34" i="296" s="1"/>
  <c r="D35" i="296" s="1"/>
  <c r="D36" i="296" s="1"/>
  <c r="D37" i="296" s="1"/>
  <c r="D38" i="296" s="1"/>
  <c r="D39" i="296" s="1"/>
  <c r="D40" i="296" s="1"/>
  <c r="D41" i="296" s="1"/>
  <c r="D42" i="296" s="1"/>
  <c r="D43" i="296" s="1"/>
  <c r="D44" i="296" s="1"/>
  <c r="D45" i="296" s="1"/>
  <c r="D69" i="295"/>
  <c r="D70" i="295" s="1"/>
  <c r="D71" i="295" s="1"/>
  <c r="D72" i="295" s="1"/>
  <c r="D73" i="295" s="1"/>
  <c r="D74" i="295" s="1"/>
  <c r="D75" i="295" s="1"/>
  <c r="D76" i="295" s="1"/>
  <c r="D77" i="295" s="1"/>
  <c r="D78" i="295" s="1"/>
  <c r="D79" i="295" s="1"/>
  <c r="D80" i="295" s="1"/>
  <c r="D81" i="295" s="1"/>
  <c r="D82" i="295" s="1"/>
  <c r="D104" i="295"/>
  <c r="D36" i="295"/>
  <c r="D37" i="295" s="1"/>
  <c r="D38" i="295" s="1"/>
  <c r="D39" i="295" s="1"/>
  <c r="D40" i="295" s="1"/>
  <c r="D41" i="295" s="1"/>
  <c r="D42" i="295" s="1"/>
  <c r="D43" i="295" s="1"/>
  <c r="D44" i="295" s="1"/>
  <c r="D45" i="295" s="1"/>
  <c r="D123" i="295"/>
  <c r="D124" i="295" s="1"/>
  <c r="D102" i="294"/>
  <c r="D121" i="294"/>
  <c r="D101" i="294"/>
  <c r="D70" i="294"/>
  <c r="D71" i="294" s="1"/>
  <c r="D72" i="294" s="1"/>
  <c r="D73" i="294" s="1"/>
  <c r="D74" i="294" s="1"/>
  <c r="D75" i="294" s="1"/>
  <c r="D76" i="294" s="1"/>
  <c r="D77" i="294" s="1"/>
  <c r="D78" i="294" s="1"/>
  <c r="D79" i="294" s="1"/>
  <c r="D80" i="294" s="1"/>
  <c r="D81" i="294" s="1"/>
  <c r="D82" i="294" s="1"/>
  <c r="D38" i="294"/>
  <c r="D39" i="294" s="1"/>
  <c r="D40" i="294" s="1"/>
  <c r="D41" i="294" s="1"/>
  <c r="D42" i="294" s="1"/>
  <c r="D43" i="294" s="1"/>
  <c r="D44" i="294" s="1"/>
  <c r="D45" i="294" s="1"/>
  <c r="O78" i="1"/>
  <c r="J70" i="1"/>
  <c r="J81" i="1" s="1"/>
  <c r="M70" i="1"/>
  <c r="M81" i="1" s="1"/>
  <c r="K70" i="1"/>
  <c r="K80" i="1" s="1"/>
  <c r="L70" i="1"/>
  <c r="L81" i="1" s="1"/>
  <c r="N70" i="1"/>
  <c r="N80" i="1" s="1"/>
  <c r="P78" i="1"/>
  <c r="N78" i="1"/>
  <c r="M78" i="1"/>
  <c r="J78" i="1"/>
  <c r="I78" i="1"/>
  <c r="H78" i="1"/>
  <c r="G74" i="1"/>
  <c r="P70" i="1"/>
  <c r="P80" i="1" s="1"/>
  <c r="O70" i="1"/>
  <c r="O80" i="1" s="1"/>
  <c r="G78" i="1"/>
  <c r="G70" i="1"/>
  <c r="K78" i="1"/>
  <c r="L78" i="1"/>
  <c r="H70" i="1"/>
  <c r="I70" i="1"/>
  <c r="H106" i="1"/>
  <c r="D70" i="302" l="1"/>
  <c r="D71" i="302" s="1"/>
  <c r="D72" i="302" s="1"/>
  <c r="D73" i="302" s="1"/>
  <c r="D74" i="302" s="1"/>
  <c r="D75" i="302" s="1"/>
  <c r="D76" i="302" s="1"/>
  <c r="D77" i="302" s="1"/>
  <c r="D78" i="302" s="1"/>
  <c r="D79" i="302" s="1"/>
  <c r="D80" i="302" s="1"/>
  <c r="D81" i="302" s="1"/>
  <c r="D82" i="302" s="1"/>
  <c r="D125" i="302"/>
  <c r="D106" i="302"/>
  <c r="D122" i="300"/>
  <c r="D79" i="300"/>
  <c r="D80" i="300" s="1"/>
  <c r="D81" i="300" s="1"/>
  <c r="D82" i="300" s="1"/>
  <c r="D74" i="301"/>
  <c r="D75" i="301" s="1"/>
  <c r="D76" i="301" s="1"/>
  <c r="D122" i="301"/>
  <c r="D123" i="301" s="1"/>
  <c r="D199" i="299"/>
  <c r="D200" i="299" s="1"/>
  <c r="D201" i="299" s="1"/>
  <c r="D106" i="296"/>
  <c r="D36" i="298"/>
  <c r="D37" i="298" s="1"/>
  <c r="D38" i="298" s="1"/>
  <c r="D39" i="298" s="1"/>
  <c r="D40" i="298" s="1"/>
  <c r="D41" i="298" s="1"/>
  <c r="D42" i="298" s="1"/>
  <c r="D43" i="298" s="1"/>
  <c r="D44" i="298" s="1"/>
  <c r="D45" i="298" s="1"/>
  <c r="D125" i="298"/>
  <c r="D106" i="298"/>
  <c r="D125" i="296"/>
  <c r="D122" i="299"/>
  <c r="D123" i="299" s="1"/>
  <c r="D105" i="299" s="1"/>
  <c r="D103" i="299"/>
  <c r="D105" i="296"/>
  <c r="D68" i="298"/>
  <c r="D69" i="298" s="1"/>
  <c r="D70" i="296"/>
  <c r="D71" i="296" s="1"/>
  <c r="D72" i="296" s="1"/>
  <c r="D73" i="296" s="1"/>
  <c r="D74" i="296" s="1"/>
  <c r="D75" i="296" s="1"/>
  <c r="D76" i="296" s="1"/>
  <c r="D77" i="296" s="1"/>
  <c r="D78" i="296" s="1"/>
  <c r="D79" i="296" s="1"/>
  <c r="D80" i="296" s="1"/>
  <c r="D81" i="296" s="1"/>
  <c r="D82" i="296" s="1"/>
  <c r="D104" i="297"/>
  <c r="D123" i="297"/>
  <c r="D160" i="295"/>
  <c r="D161" i="295" s="1"/>
  <c r="D162" i="295" s="1"/>
  <c r="D163" i="295" s="1"/>
  <c r="D105" i="295"/>
  <c r="D106" i="295"/>
  <c r="D125" i="295"/>
  <c r="D122" i="294"/>
  <c r="D103" i="294"/>
  <c r="I81" i="1"/>
  <c r="I80" i="1"/>
  <c r="N81" i="1"/>
  <c r="J80" i="1"/>
  <c r="L80" i="1"/>
  <c r="K81" i="1"/>
  <c r="M80" i="1"/>
  <c r="P81" i="1"/>
  <c r="O81" i="1"/>
  <c r="H80" i="1"/>
  <c r="H81" i="1"/>
  <c r="G81" i="1"/>
  <c r="G80" i="1"/>
  <c r="D104" i="301" l="1"/>
  <c r="D123" i="300"/>
  <c r="D105" i="300" s="1"/>
  <c r="D104" i="300"/>
  <c r="D77" i="301"/>
  <c r="D78" i="301" s="1"/>
  <c r="D79" i="301" s="1"/>
  <c r="D80" i="301" s="1"/>
  <c r="D81" i="301" s="1"/>
  <c r="D82" i="301" s="1"/>
  <c r="D105" i="301"/>
  <c r="D124" i="301"/>
  <c r="D70" i="298"/>
  <c r="D71" i="298" s="1"/>
  <c r="D72" i="298" s="1"/>
  <c r="D73" i="298" s="1"/>
  <c r="D74" i="298" s="1"/>
  <c r="D75" i="298" s="1"/>
  <c r="D76" i="298" s="1"/>
  <c r="D77" i="298" s="1"/>
  <c r="D78" i="298" s="1"/>
  <c r="D104" i="299"/>
  <c r="D124" i="299"/>
  <c r="D124" i="297"/>
  <c r="D105" i="297"/>
  <c r="D123" i="294"/>
  <c r="D104" i="294"/>
  <c r="I42" i="1"/>
  <c r="I38" i="1"/>
  <c r="I39" i="1"/>
  <c r="J42" i="1"/>
  <c r="J39" i="1"/>
  <c r="G38" i="1"/>
  <c r="H33" i="1"/>
  <c r="H44" i="1" s="1"/>
  <c r="G33" i="1"/>
  <c r="G44" i="1" s="1"/>
  <c r="D124" i="300" l="1"/>
  <c r="D106" i="300" s="1"/>
  <c r="D106" i="301"/>
  <c r="D125" i="301"/>
  <c r="D79" i="298"/>
  <c r="D80" i="298" s="1"/>
  <c r="D81" i="298" s="1"/>
  <c r="D82" i="298" s="1"/>
  <c r="D106" i="299"/>
  <c r="D125" i="299"/>
  <c r="D125" i="297"/>
  <c r="D106" i="297"/>
  <c r="D124" i="294"/>
  <c r="D105" i="294"/>
  <c r="J41" i="1"/>
  <c r="J43" i="1"/>
  <c r="G45" i="1"/>
  <c r="H45" i="1"/>
  <c r="D125" i="300" l="1"/>
  <c r="D125" i="294"/>
  <c r="D106" i="294"/>
  <c r="P42" i="1"/>
  <c r="O42" i="1"/>
  <c r="N42" i="1"/>
  <c r="M42" i="1"/>
  <c r="L42" i="1"/>
  <c r="K42" i="1"/>
  <c r="G42" i="1"/>
  <c r="H42" i="1"/>
  <c r="I43" i="1" s="1"/>
  <c r="P33" i="1"/>
  <c r="O33" i="1"/>
  <c r="N33" i="1"/>
  <c r="M33" i="1"/>
  <c r="L33" i="1"/>
  <c r="K33" i="1"/>
  <c r="J33" i="1"/>
  <c r="I33" i="1"/>
  <c r="J45" i="1" l="1"/>
  <c r="J44" i="1"/>
  <c r="K45" i="1"/>
  <c r="K44" i="1"/>
  <c r="P44" i="1"/>
  <c r="P45" i="1"/>
  <c r="N44" i="1"/>
  <c r="N45" i="1"/>
  <c r="O44" i="1"/>
  <c r="O45" i="1"/>
  <c r="I44" i="1"/>
  <c r="I45" i="1"/>
  <c r="L45" i="1"/>
  <c r="L44" i="1"/>
  <c r="M44" i="1"/>
  <c r="M45" i="1"/>
  <c r="D90" i="1"/>
  <c r="D109" i="1"/>
  <c r="H222" i="1"/>
  <c r="D91" i="1" l="1"/>
  <c r="G90" i="1" l="1"/>
  <c r="P90" i="1" l="1"/>
  <c r="P91" i="1"/>
  <c r="AZ17" i="18"/>
  <c r="BA29" i="18"/>
  <c r="AZ29" i="18"/>
  <c r="AY29" i="18"/>
  <c r="BA25" i="18"/>
  <c r="AZ25" i="18"/>
  <c r="AY25" i="18"/>
  <c r="BA21" i="18"/>
  <c r="AZ21" i="18"/>
  <c r="AY21" i="18"/>
  <c r="BA17" i="18"/>
  <c r="AY17" i="18"/>
  <c r="AV29" i="18"/>
  <c r="AU29" i="18"/>
  <c r="AT29" i="18"/>
  <c r="AV25" i="18"/>
  <c r="AU25" i="18"/>
  <c r="AT25" i="18"/>
  <c r="AV21" i="18"/>
  <c r="AU21" i="18"/>
  <c r="AT21" i="18"/>
  <c r="AV17" i="18"/>
  <c r="AU17" i="18"/>
  <c r="AT17" i="18"/>
  <c r="AQ29" i="18"/>
  <c r="AP29" i="18"/>
  <c r="AO29" i="18"/>
  <c r="AQ25" i="18"/>
  <c r="AP25" i="18"/>
  <c r="AO25" i="18"/>
  <c r="AQ21" i="18"/>
  <c r="AP21" i="18"/>
  <c r="AO21" i="18"/>
  <c r="AQ17" i="18"/>
  <c r="AP17" i="18"/>
  <c r="AO17" i="18"/>
  <c r="I66" i="18"/>
  <c r="I65" i="18"/>
  <c r="I64" i="18"/>
  <c r="I63" i="18"/>
  <c r="I62" i="18"/>
  <c r="I61" i="18"/>
  <c r="H61" i="18"/>
  <c r="G61" i="18"/>
  <c r="F61" i="18"/>
  <c r="I60" i="18"/>
  <c r="H60" i="18"/>
  <c r="G60" i="18"/>
  <c r="F60" i="18"/>
  <c r="I59" i="18"/>
  <c r="H59" i="18"/>
  <c r="G59" i="18"/>
  <c r="F59" i="18"/>
  <c r="I58" i="18"/>
  <c r="I57" i="18"/>
  <c r="H57" i="18"/>
  <c r="G57" i="18"/>
  <c r="F57" i="18"/>
  <c r="I56" i="18"/>
  <c r="H56" i="18"/>
  <c r="G56" i="18"/>
  <c r="F56" i="18"/>
  <c r="I55" i="18"/>
  <c r="H55" i="18"/>
  <c r="G55" i="18"/>
  <c r="F55" i="18"/>
  <c r="I54" i="18"/>
  <c r="I53" i="18"/>
  <c r="H53" i="18"/>
  <c r="G53" i="18"/>
  <c r="F53" i="18"/>
  <c r="I52" i="18"/>
  <c r="H52" i="18"/>
  <c r="G52" i="18"/>
  <c r="F52" i="18"/>
  <c r="I51" i="18"/>
  <c r="H51" i="18"/>
  <c r="G51" i="18"/>
  <c r="F51" i="18"/>
  <c r="I50" i="18"/>
  <c r="I49" i="18"/>
  <c r="H49" i="18"/>
  <c r="G49" i="18"/>
  <c r="F49" i="18"/>
  <c r="I48" i="18"/>
  <c r="H48" i="18"/>
  <c r="G48" i="18"/>
  <c r="F48" i="18"/>
  <c r="I47" i="18"/>
  <c r="H47" i="18"/>
  <c r="G47" i="18"/>
  <c r="F47" i="18"/>
  <c r="I46" i="18"/>
  <c r="I45" i="18"/>
  <c r="H45" i="18"/>
  <c r="G45" i="18"/>
  <c r="F45" i="18"/>
  <c r="I44" i="18"/>
  <c r="H44" i="18"/>
  <c r="G44" i="18"/>
  <c r="F44" i="18"/>
  <c r="I43" i="18"/>
  <c r="H43" i="18"/>
  <c r="G43" i="18"/>
  <c r="F43" i="18"/>
  <c r="BA36" i="18"/>
  <c r="AZ36" i="18"/>
  <c r="AY36" i="18"/>
  <c r="AV36" i="18"/>
  <c r="AU36" i="18"/>
  <c r="AT36" i="18"/>
  <c r="AQ36" i="18"/>
  <c r="AP36" i="18"/>
  <c r="AO36" i="18"/>
  <c r="AL36" i="18"/>
  <c r="AK36" i="18"/>
  <c r="AJ36" i="18"/>
  <c r="AG36" i="18"/>
  <c r="AF36" i="18"/>
  <c r="AE36" i="18"/>
  <c r="AB36" i="18"/>
  <c r="AA36" i="18"/>
  <c r="Z36" i="18"/>
  <c r="W36" i="18"/>
  <c r="V36" i="18"/>
  <c r="U36" i="18"/>
  <c r="R36" i="18"/>
  <c r="Q36" i="18"/>
  <c r="P36" i="18"/>
  <c r="M36" i="18"/>
  <c r="L36" i="18"/>
  <c r="K36" i="18"/>
  <c r="H36" i="18"/>
  <c r="G36" i="18"/>
  <c r="F36" i="18"/>
  <c r="BA35" i="18"/>
  <c r="AZ35" i="18"/>
  <c r="AY35" i="18"/>
  <c r="AV35" i="18"/>
  <c r="AU35" i="18"/>
  <c r="AT35" i="18"/>
  <c r="AQ35" i="18"/>
  <c r="AP35" i="18"/>
  <c r="AO35" i="18"/>
  <c r="AL35" i="18"/>
  <c r="AK35" i="18"/>
  <c r="AJ35" i="18"/>
  <c r="AG35" i="18"/>
  <c r="AF35" i="18"/>
  <c r="AE35" i="18"/>
  <c r="AB35" i="18"/>
  <c r="AA35" i="18"/>
  <c r="Z35" i="18"/>
  <c r="W35" i="18"/>
  <c r="V35" i="18"/>
  <c r="U35" i="18"/>
  <c r="R35" i="18"/>
  <c r="Q35" i="18"/>
  <c r="P35" i="18"/>
  <c r="M35" i="18"/>
  <c r="L35" i="18"/>
  <c r="K35" i="18"/>
  <c r="H35" i="18"/>
  <c r="G35" i="18"/>
  <c r="F35" i="18"/>
  <c r="BA34" i="18"/>
  <c r="AZ34" i="18"/>
  <c r="AY34" i="18"/>
  <c r="AV34" i="18"/>
  <c r="AU34" i="18"/>
  <c r="AT34" i="18"/>
  <c r="AQ34" i="18"/>
  <c r="AP34" i="18"/>
  <c r="AO34" i="18"/>
  <c r="AL34" i="18"/>
  <c r="AK34" i="18"/>
  <c r="AJ34" i="18"/>
  <c r="AG34" i="18"/>
  <c r="AF34" i="18"/>
  <c r="AE34" i="18"/>
  <c r="AB34" i="18"/>
  <c r="AA34" i="18"/>
  <c r="Z34" i="18"/>
  <c r="W34" i="18"/>
  <c r="V34" i="18"/>
  <c r="U34" i="18"/>
  <c r="R34" i="18"/>
  <c r="Q34" i="18"/>
  <c r="P34" i="18"/>
  <c r="M34" i="18"/>
  <c r="L34" i="18"/>
  <c r="K34" i="18"/>
  <c r="H34" i="18"/>
  <c r="G34" i="18"/>
  <c r="F34" i="18"/>
  <c r="BA33" i="18"/>
  <c r="AZ33" i="18"/>
  <c r="AY33" i="18"/>
  <c r="AV33" i="18"/>
  <c r="AU33" i="18"/>
  <c r="AT33" i="18"/>
  <c r="AQ33" i="18"/>
  <c r="AP33" i="18"/>
  <c r="AO33" i="18"/>
  <c r="AL33" i="18"/>
  <c r="AK33" i="18"/>
  <c r="AJ33" i="18"/>
  <c r="AG33" i="18"/>
  <c r="AF33" i="18"/>
  <c r="AE33" i="18"/>
  <c r="AB33" i="18"/>
  <c r="AA33" i="18"/>
  <c r="Z33" i="18"/>
  <c r="W33" i="18"/>
  <c r="V33" i="18"/>
  <c r="U33" i="18"/>
  <c r="R33" i="18"/>
  <c r="Q33" i="18"/>
  <c r="P33" i="18"/>
  <c r="M33" i="18"/>
  <c r="L33" i="18"/>
  <c r="K33" i="18"/>
  <c r="H33" i="18"/>
  <c r="G33" i="18"/>
  <c r="F33" i="18"/>
  <c r="AL29" i="18"/>
  <c r="AK29" i="18"/>
  <c r="AJ29" i="18"/>
  <c r="AG29" i="18"/>
  <c r="AF29" i="18"/>
  <c r="AE29" i="18"/>
  <c r="AB29" i="18"/>
  <c r="AA29" i="18"/>
  <c r="Z29" i="18"/>
  <c r="W29" i="18"/>
  <c r="V29" i="18"/>
  <c r="U29" i="18"/>
  <c r="R29" i="18"/>
  <c r="Q29" i="18"/>
  <c r="P29" i="18"/>
  <c r="M29" i="18"/>
  <c r="L29" i="18"/>
  <c r="K29" i="18"/>
  <c r="H29" i="18"/>
  <c r="G29" i="18"/>
  <c r="F29" i="18"/>
  <c r="AL25" i="18"/>
  <c r="AK25" i="18"/>
  <c r="AJ25" i="18"/>
  <c r="AG25" i="18"/>
  <c r="AF25" i="18"/>
  <c r="AE25" i="18"/>
  <c r="AB25" i="18"/>
  <c r="AA25" i="18"/>
  <c r="Z25" i="18"/>
  <c r="W25" i="18"/>
  <c r="V25" i="18"/>
  <c r="U25" i="18"/>
  <c r="R25" i="18"/>
  <c r="Q25" i="18"/>
  <c r="P25" i="18"/>
  <c r="M25" i="18"/>
  <c r="L25" i="18"/>
  <c r="K25" i="18"/>
  <c r="H25" i="18"/>
  <c r="G25" i="18"/>
  <c r="F25" i="18"/>
  <c r="AL21" i="18"/>
  <c r="AK21" i="18"/>
  <c r="AJ21" i="18"/>
  <c r="AG21" i="18"/>
  <c r="AF21" i="18"/>
  <c r="AE21" i="18"/>
  <c r="AB21" i="18"/>
  <c r="AA21" i="18"/>
  <c r="Z21" i="18"/>
  <c r="W21" i="18"/>
  <c r="V21" i="18"/>
  <c r="U21" i="18"/>
  <c r="R21" i="18"/>
  <c r="Q21" i="18"/>
  <c r="P21" i="18"/>
  <c r="M21" i="18"/>
  <c r="L21" i="18"/>
  <c r="K21" i="18"/>
  <c r="H21" i="18"/>
  <c r="G21" i="18"/>
  <c r="F21" i="18"/>
  <c r="AL17" i="18"/>
  <c r="AK17" i="18"/>
  <c r="AJ17" i="18"/>
  <c r="AG17" i="18"/>
  <c r="AF17" i="18"/>
  <c r="AE17" i="18"/>
  <c r="AB17" i="18"/>
  <c r="AA17" i="18"/>
  <c r="Z17" i="18"/>
  <c r="W17" i="18"/>
  <c r="V17" i="18"/>
  <c r="U17" i="18"/>
  <c r="R17" i="18"/>
  <c r="Q17" i="18"/>
  <c r="P17" i="18"/>
  <c r="M17" i="18"/>
  <c r="L17" i="18"/>
  <c r="K17" i="18"/>
  <c r="H17" i="18"/>
  <c r="G17" i="18"/>
  <c r="F17" i="18"/>
  <c r="D110" i="1"/>
  <c r="D185" i="1"/>
  <c r="D166" i="1"/>
  <c r="D147" i="1"/>
  <c r="D128" i="1"/>
  <c r="G185" i="1"/>
  <c r="G166" i="1"/>
  <c r="G147" i="1"/>
  <c r="G128" i="1"/>
  <c r="G109" i="1"/>
  <c r="P201" i="1"/>
  <c r="O201" i="1"/>
  <c r="N201" i="1"/>
  <c r="M201" i="1"/>
  <c r="L201" i="1"/>
  <c r="K201" i="1"/>
  <c r="J201" i="1"/>
  <c r="I201" i="1"/>
  <c r="H201" i="1"/>
  <c r="P182" i="1"/>
  <c r="O182" i="1"/>
  <c r="N182" i="1"/>
  <c r="M182" i="1"/>
  <c r="L182" i="1"/>
  <c r="K182" i="1"/>
  <c r="J182" i="1"/>
  <c r="I182" i="1"/>
  <c r="H182" i="1"/>
  <c r="P163" i="1"/>
  <c r="O163" i="1"/>
  <c r="N163" i="1"/>
  <c r="M163" i="1"/>
  <c r="L163" i="1"/>
  <c r="K163" i="1"/>
  <c r="J163" i="1"/>
  <c r="I163" i="1"/>
  <c r="H163" i="1"/>
  <c r="P144" i="1"/>
  <c r="O144" i="1"/>
  <c r="N144" i="1"/>
  <c r="M144" i="1"/>
  <c r="L144" i="1"/>
  <c r="K144" i="1"/>
  <c r="J144" i="1"/>
  <c r="I144" i="1"/>
  <c r="H144" i="1"/>
  <c r="I12" i="1"/>
  <c r="I13" i="1" s="1"/>
  <c r="B15" i="1"/>
  <c r="D73" i="18" l="1"/>
  <c r="D74" i="18"/>
  <c r="D78" i="18"/>
  <c r="D81" i="18"/>
  <c r="D79" i="18"/>
  <c r="D80" i="18"/>
  <c r="J12" i="1"/>
  <c r="J13" i="1" s="1"/>
  <c r="P123" i="1"/>
  <c r="P109" i="1"/>
  <c r="O123" i="1"/>
  <c r="P148" i="1"/>
  <c r="P147" i="1"/>
  <c r="P167" i="1"/>
  <c r="P166" i="1"/>
  <c r="P186" i="1"/>
  <c r="P185" i="1"/>
  <c r="P129" i="1"/>
  <c r="P128" i="1"/>
  <c r="P110" i="1"/>
  <c r="D186" i="1"/>
  <c r="D187" i="1" s="1"/>
  <c r="D167" i="1"/>
  <c r="D129" i="1"/>
  <c r="D130" i="1" s="1"/>
  <c r="D134" i="1" s="1"/>
  <c r="J222" i="1"/>
  <c r="K222" i="1"/>
  <c r="L222" i="1"/>
  <c r="M222" i="1"/>
  <c r="D92" i="1"/>
  <c r="I222" i="1"/>
  <c r="D75" i="18"/>
  <c r="D72" i="18"/>
  <c r="D76" i="18"/>
  <c r="D77" i="18"/>
  <c r="K37" i="18"/>
  <c r="AY37" i="18"/>
  <c r="U37" i="18"/>
  <c r="AO37" i="18"/>
  <c r="AE37" i="18"/>
  <c r="G65" i="18"/>
  <c r="F64" i="18"/>
  <c r="F63" i="18"/>
  <c r="H64" i="18"/>
  <c r="G64" i="18"/>
  <c r="H62" i="18"/>
  <c r="AA37" i="18"/>
  <c r="H65" i="18"/>
  <c r="R37" i="18"/>
  <c r="AL37" i="18"/>
  <c r="H37" i="18"/>
  <c r="AB37" i="18"/>
  <c r="AV37" i="18"/>
  <c r="G46" i="18"/>
  <c r="F50" i="18"/>
  <c r="Q37" i="18"/>
  <c r="AK37" i="18"/>
  <c r="AU37" i="18"/>
  <c r="H63" i="18"/>
  <c r="G50" i="18"/>
  <c r="F54" i="18"/>
  <c r="G37" i="18"/>
  <c r="V37" i="18"/>
  <c r="AP37" i="18"/>
  <c r="L37" i="18"/>
  <c r="AF37" i="18"/>
  <c r="AZ37" i="18"/>
  <c r="H50" i="18"/>
  <c r="G63" i="18"/>
  <c r="F58" i="18"/>
  <c r="W37" i="18"/>
  <c r="AQ37" i="18"/>
  <c r="M37" i="18"/>
  <c r="AG37" i="18"/>
  <c r="BA37" i="18"/>
  <c r="H54" i="18"/>
  <c r="G58" i="18"/>
  <c r="F62" i="18"/>
  <c r="F37" i="18"/>
  <c r="Z37" i="18"/>
  <c r="AT37" i="18"/>
  <c r="P37" i="18"/>
  <c r="AJ37" i="18"/>
  <c r="H58" i="18"/>
  <c r="G62" i="18"/>
  <c r="F65" i="18"/>
  <c r="H46" i="18"/>
  <c r="F46" i="18"/>
  <c r="G54" i="18"/>
  <c r="H161" i="1"/>
  <c r="I103" i="1"/>
  <c r="K104" i="1"/>
  <c r="L104" i="1"/>
  <c r="J103" i="1"/>
  <c r="K103" i="1"/>
  <c r="M141" i="1"/>
  <c r="L103" i="1"/>
  <c r="M103" i="1"/>
  <c r="M198" i="1"/>
  <c r="L142" i="1"/>
  <c r="O199" i="1"/>
  <c r="O103" i="1"/>
  <c r="H103" i="1"/>
  <c r="L141" i="1"/>
  <c r="J122" i="1"/>
  <c r="O142" i="1"/>
  <c r="M104" i="1"/>
  <c r="N104" i="1"/>
  <c r="K141" i="1"/>
  <c r="O104" i="1"/>
  <c r="J141" i="1"/>
  <c r="J179" i="1"/>
  <c r="I104" i="1"/>
  <c r="J104" i="1"/>
  <c r="P180" i="1"/>
  <c r="O179" i="1"/>
  <c r="M199" i="1"/>
  <c r="N141" i="1"/>
  <c r="P142" i="1"/>
  <c r="P103" i="1"/>
  <c r="I161" i="1"/>
  <c r="L199" i="1"/>
  <c r="N199" i="1"/>
  <c r="I95" i="1"/>
  <c r="N198" i="1"/>
  <c r="N160" i="1"/>
  <c r="N103" i="1"/>
  <c r="P104" i="1"/>
  <c r="I106" i="1"/>
  <c r="I114" i="1"/>
  <c r="H114" i="1" s="1"/>
  <c r="G114" i="1" s="1"/>
  <c r="K161" i="1"/>
  <c r="D148" i="1"/>
  <c r="D149" i="1" s="1"/>
  <c r="I133" i="1"/>
  <c r="H133" i="1" s="1"/>
  <c r="M179" i="1"/>
  <c r="I171" i="1"/>
  <c r="H160" i="1"/>
  <c r="I160" i="1"/>
  <c r="P198" i="1"/>
  <c r="J160" i="1"/>
  <c r="O180" i="1"/>
  <c r="I152" i="1"/>
  <c r="H152" i="1" s="1"/>
  <c r="G152" i="1" s="1"/>
  <c r="M142" i="1"/>
  <c r="M161" i="1"/>
  <c r="K122" i="1"/>
  <c r="M123" i="1"/>
  <c r="N142" i="1"/>
  <c r="I190" i="1"/>
  <c r="H190" i="1" s="1"/>
  <c r="G190" i="1" s="1"/>
  <c r="J161" i="1"/>
  <c r="O141" i="1"/>
  <c r="H180" i="1"/>
  <c r="J198" i="1"/>
  <c r="P160" i="1"/>
  <c r="L198" i="1"/>
  <c r="L122" i="1"/>
  <c r="I122" i="1"/>
  <c r="K123" i="1"/>
  <c r="L123" i="1"/>
  <c r="N123" i="1"/>
  <c r="M122" i="1"/>
  <c r="N122" i="1"/>
  <c r="D111" i="1"/>
  <c r="I199" i="1"/>
  <c r="H198" i="1"/>
  <c r="I198" i="1"/>
  <c r="P199" i="1"/>
  <c r="P141" i="1"/>
  <c r="L161" i="1"/>
  <c r="I180" i="1"/>
  <c r="H142" i="1"/>
  <c r="K160" i="1"/>
  <c r="J180" i="1"/>
  <c r="H123" i="1"/>
  <c r="J142" i="1"/>
  <c r="O161" i="1"/>
  <c r="L180" i="1"/>
  <c r="P179" i="1"/>
  <c r="O198" i="1"/>
  <c r="H199" i="1"/>
  <c r="O122" i="1"/>
  <c r="H179" i="1"/>
  <c r="J199" i="1"/>
  <c r="I142" i="1"/>
  <c r="N161" i="1"/>
  <c r="H141" i="1"/>
  <c r="N179" i="1"/>
  <c r="K198" i="1"/>
  <c r="H125" i="1"/>
  <c r="P122" i="1"/>
  <c r="L160" i="1"/>
  <c r="I179" i="1"/>
  <c r="K180" i="1"/>
  <c r="K199" i="1"/>
  <c r="M160" i="1"/>
  <c r="I123" i="1"/>
  <c r="I141" i="1"/>
  <c r="K142" i="1"/>
  <c r="P161" i="1"/>
  <c r="K179" i="1"/>
  <c r="M180" i="1"/>
  <c r="H122" i="1"/>
  <c r="J123" i="1"/>
  <c r="O160" i="1"/>
  <c r="L179" i="1"/>
  <c r="N180" i="1"/>
  <c r="I125" i="1"/>
  <c r="H12" i="1"/>
  <c r="H13" i="1" s="1"/>
  <c r="B26" i="1"/>
  <c r="D16" i="1"/>
  <c r="D17" i="1" s="1"/>
  <c r="G225" i="1" l="1"/>
  <c r="D82" i="18"/>
  <c r="G220" i="1" s="1"/>
  <c r="G12" i="1"/>
  <c r="G13" i="1" s="1"/>
  <c r="D191" i="1"/>
  <c r="D192" i="1" s="1"/>
  <c r="D193" i="1" s="1"/>
  <c r="D168" i="1"/>
  <c r="D172" i="1" s="1"/>
  <c r="D135" i="1"/>
  <c r="D136" i="1" s="1"/>
  <c r="D96" i="1"/>
  <c r="K12" i="1"/>
  <c r="K13" i="1" s="1"/>
  <c r="G222" i="1"/>
  <c r="G67" i="18"/>
  <c r="H66" i="18"/>
  <c r="F66" i="18"/>
  <c r="G66" i="18"/>
  <c r="J114" i="1"/>
  <c r="D153" i="1"/>
  <c r="J133" i="1"/>
  <c r="K133" i="1" s="1"/>
  <c r="L133" i="1" s="1"/>
  <c r="M133" i="1" s="1"/>
  <c r="N133" i="1" s="1"/>
  <c r="O133" i="1" s="1"/>
  <c r="P133" i="1" s="1"/>
  <c r="J95" i="1"/>
  <c r="K95" i="1" s="1"/>
  <c r="L95" i="1" s="1"/>
  <c r="H95" i="1"/>
  <c r="G95" i="1" s="1"/>
  <c r="J106" i="1"/>
  <c r="D115" i="1"/>
  <c r="D97" i="1" s="1"/>
  <c r="J190" i="1"/>
  <c r="K190" i="1" s="1"/>
  <c r="J152" i="1"/>
  <c r="K152" i="1" s="1"/>
  <c r="L152" i="1" s="1"/>
  <c r="M152" i="1" s="1"/>
  <c r="N152" i="1" s="1"/>
  <c r="O152" i="1" s="1"/>
  <c r="P152" i="1" s="1"/>
  <c r="G133" i="1"/>
  <c r="N130" i="1" s="1"/>
  <c r="J171" i="1"/>
  <c r="K171" i="1" s="1"/>
  <c r="L171" i="1" s="1"/>
  <c r="M171" i="1" s="1"/>
  <c r="N171" i="1" s="1"/>
  <c r="O171" i="1" s="1"/>
  <c r="P171" i="1" s="1"/>
  <c r="H171" i="1"/>
  <c r="G171" i="1" s="1"/>
  <c r="J125" i="1"/>
  <c r="B47" i="1"/>
  <c r="D48" i="1" s="1"/>
  <c r="D49" i="1" s="1"/>
  <c r="D27" i="1"/>
  <c r="G216" i="1" l="1"/>
  <c r="N168" i="1"/>
  <c r="L224" i="1" s="1"/>
  <c r="N149" i="1"/>
  <c r="K224" i="1" s="1"/>
  <c r="J224" i="1"/>
  <c r="G219" i="1"/>
  <c r="N167" i="1"/>
  <c r="N129" i="1"/>
  <c r="N148" i="1"/>
  <c r="O129" i="1"/>
  <c r="O167" i="1"/>
  <c r="O148" i="1"/>
  <c r="D194" i="1"/>
  <c r="D195" i="1" s="1"/>
  <c r="D173" i="1"/>
  <c r="D174" i="1" s="1"/>
  <c r="D154" i="1"/>
  <c r="D155" i="1" s="1"/>
  <c r="D137" i="1"/>
  <c r="D116" i="1"/>
  <c r="D28" i="1"/>
  <c r="D18" i="1"/>
  <c r="D19" i="1" s="1"/>
  <c r="D20" i="1" s="1"/>
  <c r="L12" i="1"/>
  <c r="L13" i="1" s="1"/>
  <c r="K114" i="1"/>
  <c r="M95" i="1"/>
  <c r="N95" i="1" s="1"/>
  <c r="O95" i="1" s="1"/>
  <c r="P95" i="1" s="1"/>
  <c r="K106" i="1"/>
  <c r="L190" i="1"/>
  <c r="K125" i="1"/>
  <c r="B53" i="1"/>
  <c r="D50" i="1"/>
  <c r="D51" i="1" s="1"/>
  <c r="L114" i="1" l="1"/>
  <c r="M114" i="1" s="1"/>
  <c r="N114" i="1" s="1"/>
  <c r="N92" i="1"/>
  <c r="H224" i="1" s="1"/>
  <c r="Q148" i="1"/>
  <c r="K223" i="1" s="1"/>
  <c r="Q167" i="1"/>
  <c r="L223" i="1" s="1"/>
  <c r="Q129" i="1"/>
  <c r="J223" i="1" s="1"/>
  <c r="M190" i="1"/>
  <c r="N190" i="1" s="1"/>
  <c r="O190" i="1" s="1"/>
  <c r="P190" i="1" s="1"/>
  <c r="N187" i="1" s="1"/>
  <c r="N91" i="1"/>
  <c r="O186" i="1"/>
  <c r="O91" i="1"/>
  <c r="D196" i="1"/>
  <c r="D197" i="1" s="1"/>
  <c r="D54" i="1"/>
  <c r="D55" i="1" s="1"/>
  <c r="D56" i="1" s="1"/>
  <c r="D57" i="1" s="1"/>
  <c r="D156" i="1"/>
  <c r="D157" i="1" s="1"/>
  <c r="D175" i="1"/>
  <c r="D138" i="1"/>
  <c r="D98" i="1"/>
  <c r="D117" i="1"/>
  <c r="D29" i="1"/>
  <c r="D30" i="1" s="1"/>
  <c r="D31" i="1" s="1"/>
  <c r="D21" i="1"/>
  <c r="D22" i="1" s="1"/>
  <c r="D23" i="1" s="1"/>
  <c r="D24" i="1" s="1"/>
  <c r="M12" i="1"/>
  <c r="M13" i="1" s="1"/>
  <c r="B61" i="1"/>
  <c r="L106" i="1"/>
  <c r="O114" i="1"/>
  <c r="L125" i="1"/>
  <c r="N111" i="1" l="1"/>
  <c r="Q91" i="1"/>
  <c r="H223" i="1" s="1"/>
  <c r="M224" i="1"/>
  <c r="N186" i="1"/>
  <c r="Q186" i="1" s="1"/>
  <c r="M223" i="1" s="1"/>
  <c r="D158" i="1"/>
  <c r="D159" i="1" s="1"/>
  <c r="D160" i="1" s="1"/>
  <c r="D198" i="1"/>
  <c r="D199" i="1" s="1"/>
  <c r="D200" i="1" s="1"/>
  <c r="D201" i="1" s="1"/>
  <c r="D64" i="1"/>
  <c r="D176" i="1"/>
  <c r="D177" i="1" s="1"/>
  <c r="D178" i="1" s="1"/>
  <c r="D139" i="1"/>
  <c r="D140" i="1" s="1"/>
  <c r="D141" i="1" s="1"/>
  <c r="D142" i="1" s="1"/>
  <c r="D143" i="1" s="1"/>
  <c r="D144" i="1" s="1"/>
  <c r="D99" i="1"/>
  <c r="D118" i="1"/>
  <c r="D32" i="1"/>
  <c r="D33" i="1" s="1"/>
  <c r="N12" i="1"/>
  <c r="N13" i="1" s="1"/>
  <c r="B84" i="1"/>
  <c r="M106" i="1"/>
  <c r="P114" i="1"/>
  <c r="M125" i="1"/>
  <c r="O110" i="1" l="1"/>
  <c r="N110" i="1"/>
  <c r="D161" i="1"/>
  <c r="D162" i="1" s="1"/>
  <c r="D163" i="1" s="1"/>
  <c r="D65" i="1"/>
  <c r="D179" i="1"/>
  <c r="D180" i="1" s="1"/>
  <c r="D181" i="1" s="1"/>
  <c r="D100" i="1"/>
  <c r="D119" i="1"/>
  <c r="D34" i="1"/>
  <c r="D35" i="1" s="1"/>
  <c r="D36" i="1" s="1"/>
  <c r="D37" i="1" s="1"/>
  <c r="O12" i="1"/>
  <c r="O13" i="1" s="1"/>
  <c r="N106" i="1"/>
  <c r="N125" i="1"/>
  <c r="D85" i="1"/>
  <c r="Q110" i="1" l="1"/>
  <c r="I223" i="1" s="1"/>
  <c r="G223" i="1" s="1"/>
  <c r="D182" i="1"/>
  <c r="D66" i="1"/>
  <c r="D67" i="1" s="1"/>
  <c r="D68" i="1" s="1"/>
  <c r="D69" i="1" s="1"/>
  <c r="D120" i="1"/>
  <c r="D101" i="1"/>
  <c r="D38" i="1"/>
  <c r="D39" i="1" s="1"/>
  <c r="D40" i="1" s="1"/>
  <c r="D41" i="1" s="1"/>
  <c r="D42" i="1" s="1"/>
  <c r="D43" i="1" s="1"/>
  <c r="D44" i="1" s="1"/>
  <c r="D45" i="1" s="1"/>
  <c r="P12" i="1"/>
  <c r="P13" i="1" s="1"/>
  <c r="O106" i="1"/>
  <c r="P106" i="1"/>
  <c r="P125" i="1"/>
  <c r="I224" i="1" s="1"/>
  <c r="G224" i="1" s="1"/>
  <c r="O125" i="1"/>
  <c r="D86" i="1"/>
  <c r="C5" i="1" l="1"/>
  <c r="D70" i="1"/>
  <c r="D71" i="1" s="1"/>
  <c r="D72" i="1" s="1"/>
  <c r="D73" i="1" s="1"/>
  <c r="D74" i="1" s="1"/>
  <c r="D75" i="1" s="1"/>
  <c r="D76" i="1" s="1"/>
  <c r="D77" i="1" s="1"/>
  <c r="D78" i="1" s="1"/>
  <c r="D79" i="1" s="1"/>
  <c r="D80" i="1" s="1"/>
  <c r="D81" i="1" s="1"/>
  <c r="D82" i="1" s="1"/>
  <c r="D102" i="1"/>
  <c r="D121" i="1"/>
  <c r="H74" i="1"/>
  <c r="I79" i="1"/>
  <c r="H79" i="1"/>
  <c r="G75" i="1"/>
  <c r="H24" i="1"/>
  <c r="I24" i="1"/>
  <c r="G39" i="1"/>
  <c r="D122" i="1" l="1"/>
  <c r="D103" i="1"/>
  <c r="I74" i="1"/>
  <c r="D123" i="1" l="1"/>
  <c r="D104" i="1"/>
  <c r="P79" i="1"/>
  <c r="O79" i="1"/>
  <c r="N79" i="1"/>
  <c r="M79" i="1"/>
  <c r="L79" i="1"/>
  <c r="K79" i="1"/>
  <c r="J79" i="1"/>
  <c r="P75" i="1"/>
  <c r="O75" i="1"/>
  <c r="N75" i="1"/>
  <c r="M75" i="1"/>
  <c r="L75" i="1"/>
  <c r="K75" i="1"/>
  <c r="I75" i="1"/>
  <c r="P74" i="1"/>
  <c r="O74" i="1"/>
  <c r="N74" i="1"/>
  <c r="M74" i="1"/>
  <c r="L74" i="1"/>
  <c r="K74" i="1"/>
  <c r="J74" i="1"/>
  <c r="P43" i="1"/>
  <c r="O43" i="1"/>
  <c r="N43" i="1"/>
  <c r="M43" i="1"/>
  <c r="L43" i="1"/>
  <c r="K43" i="1"/>
  <c r="H43" i="1"/>
  <c r="P39" i="1"/>
  <c r="O39" i="1"/>
  <c r="N39" i="1"/>
  <c r="M39" i="1"/>
  <c r="L39" i="1"/>
  <c r="K39" i="1"/>
  <c r="H39" i="1"/>
  <c r="I41" i="1" s="1"/>
  <c r="P38" i="1"/>
  <c r="O38" i="1"/>
  <c r="N38" i="1"/>
  <c r="M38" i="1"/>
  <c r="L38" i="1"/>
  <c r="K38" i="1"/>
  <c r="J38" i="1"/>
  <c r="J40" i="1" s="1"/>
  <c r="H38" i="1"/>
  <c r="I40" i="1" s="1"/>
  <c r="D124" i="1" l="1"/>
  <c r="D105" i="1"/>
  <c r="H41" i="1"/>
  <c r="H77" i="1"/>
  <c r="H76" i="1"/>
  <c r="O41" i="1"/>
  <c r="N41" i="1"/>
  <c r="N76" i="1"/>
  <c r="I76" i="1"/>
  <c r="N40" i="1"/>
  <c r="K77" i="1"/>
  <c r="O40" i="1"/>
  <c r="L77" i="1"/>
  <c r="K41" i="1"/>
  <c r="H40" i="1"/>
  <c r="L40" i="1"/>
  <c r="M40" i="1"/>
  <c r="P41" i="1"/>
  <c r="K40" i="1"/>
  <c r="L41" i="1"/>
  <c r="M41" i="1"/>
  <c r="O76" i="1"/>
  <c r="I77" i="1"/>
  <c r="J77" i="1"/>
  <c r="P40" i="1"/>
  <c r="J76" i="1"/>
  <c r="N77" i="1"/>
  <c r="L76" i="1"/>
  <c r="P77" i="1"/>
  <c r="M76" i="1"/>
  <c r="O77" i="1"/>
  <c r="P76" i="1"/>
  <c r="K76" i="1"/>
  <c r="M77" i="1"/>
  <c r="D125" i="1" l="1"/>
  <c r="D106" i="1"/>
</calcChain>
</file>

<file path=xl/sharedStrings.xml><?xml version="1.0" encoding="utf-8"?>
<sst xmlns="http://schemas.openxmlformats.org/spreadsheetml/2006/main" count="4241" uniqueCount="406">
  <si>
    <t>（様式２）</t>
    <rPh sb="1" eb="3">
      <t>ヨウシキ</t>
    </rPh>
    <phoneticPr fontId="1"/>
  </si>
  <si>
    <t>■記入要領</t>
    <rPh sb="1" eb="3">
      <t>キニュウ</t>
    </rPh>
    <rPh sb="3" eb="5">
      <t>ヨウリョウ</t>
    </rPh>
    <phoneticPr fontId="1"/>
  </si>
  <si>
    <t>・個社で申請する場合</t>
    <rPh sb="1" eb="3">
      <t>コシャ</t>
    </rPh>
    <rPh sb="4" eb="6">
      <t>シンセイ</t>
    </rPh>
    <rPh sb="8" eb="10">
      <t>バアイ</t>
    </rPh>
    <phoneticPr fontId="1"/>
  </si>
  <si>
    <t>・①申請者情報、②補助事業情報、③経費明細書の各シートに必要事項を記入してください。</t>
    <rPh sb="2" eb="7">
      <t>シンセイシャジョウホウ</t>
    </rPh>
    <rPh sb="23" eb="24">
      <t>カク</t>
    </rPh>
    <rPh sb="28" eb="30">
      <t>ヒツヨウ</t>
    </rPh>
    <rPh sb="30" eb="32">
      <t>ジコウ</t>
    </rPh>
    <rPh sb="33" eb="35">
      <t>キニュウ</t>
    </rPh>
    <phoneticPr fontId="1"/>
  </si>
  <si>
    <t>・③経費明細書：F～I列までの&lt;事業者毎の経費明細&gt;欄に必要事項を記入してください。</t>
    <rPh sb="11" eb="12">
      <t>レツ</t>
    </rPh>
    <rPh sb="26" eb="27">
      <t>ラン</t>
    </rPh>
    <rPh sb="28" eb="32">
      <t>ヒツヨウジコウ</t>
    </rPh>
    <rPh sb="33" eb="35">
      <t>キニュウ</t>
    </rPh>
    <phoneticPr fontId="1"/>
  </si>
  <si>
    <t>・コンソーシアム形式で申請する場合</t>
    <rPh sb="8" eb="10">
      <t>ケイシキ</t>
    </rPh>
    <rPh sb="11" eb="13">
      <t>シンセイ</t>
    </rPh>
    <rPh sb="15" eb="17">
      <t>バアイ</t>
    </rPh>
    <phoneticPr fontId="1"/>
  </si>
  <si>
    <t>＜幹事企業＞</t>
    <rPh sb="1" eb="5">
      <t>カンジキギョウ</t>
    </rPh>
    <phoneticPr fontId="1"/>
  </si>
  <si>
    <t>・①申請者情報、②補助事業情報、③経費明細書の各シートに必要事項を記入してください。</t>
    <phoneticPr fontId="1"/>
  </si>
  <si>
    <t>・申請に際しては、以下が充足していることを確認してください。</t>
    <rPh sb="1" eb="3">
      <t>シンセイ</t>
    </rPh>
    <rPh sb="4" eb="5">
      <t>サイ</t>
    </rPh>
    <rPh sb="9" eb="11">
      <t>イカ</t>
    </rPh>
    <rPh sb="12" eb="14">
      <t>ジュウソク</t>
    </rPh>
    <rPh sb="21" eb="23">
      <t>カクニン</t>
    </rPh>
    <phoneticPr fontId="1"/>
  </si>
  <si>
    <t>・②補助事業情報(事業者2~10)：参加する全企業分のシートが入力されていること</t>
    <rPh sb="2" eb="4">
      <t>ホジョ</t>
    </rPh>
    <rPh sb="4" eb="6">
      <t>ジギョウ</t>
    </rPh>
    <rPh sb="6" eb="8">
      <t>ジョウホウ</t>
    </rPh>
    <rPh sb="9" eb="12">
      <t>ジギョウシャ</t>
    </rPh>
    <rPh sb="18" eb="20">
      <t>サンカ</t>
    </rPh>
    <rPh sb="22" eb="25">
      <t>ゼンキギョウ</t>
    </rPh>
    <rPh sb="25" eb="26">
      <t>ブン</t>
    </rPh>
    <rPh sb="31" eb="33">
      <t>ニュウリョク</t>
    </rPh>
    <phoneticPr fontId="1"/>
  </si>
  <si>
    <t>・③経費明細書：参加する全企業分の経費情報が入力されていること</t>
    <rPh sb="8" eb="10">
      <t>サンカ</t>
    </rPh>
    <rPh sb="12" eb="15">
      <t>ゼンキギョウ</t>
    </rPh>
    <rPh sb="15" eb="16">
      <t>ブン</t>
    </rPh>
    <rPh sb="17" eb="21">
      <t>ケイヒジョウホウ</t>
    </rPh>
    <rPh sb="22" eb="24">
      <t>ニュウリョク</t>
    </rPh>
    <phoneticPr fontId="1"/>
  </si>
  <si>
    <t>＜幹事企業以外＞</t>
    <rPh sb="1" eb="5">
      <t>カンジキギョウ</t>
    </rPh>
    <rPh sb="5" eb="7">
      <t>イガイ</t>
    </rPh>
    <phoneticPr fontId="1"/>
  </si>
  <si>
    <t>・各者それぞれ②補助事業情報(事業者2~10)のシートに必要事項を記入してください。</t>
    <rPh sb="1" eb="2">
      <t>カク</t>
    </rPh>
    <rPh sb="2" eb="3">
      <t>シャ</t>
    </rPh>
    <phoneticPr fontId="1"/>
  </si>
  <si>
    <t>・③経費明細書：K列以降の&lt;事業者毎の経費明細&gt;欄に必要事項を記入してください。</t>
    <rPh sb="9" eb="10">
      <t>レツ</t>
    </rPh>
    <rPh sb="10" eb="12">
      <t>イコウ</t>
    </rPh>
    <rPh sb="24" eb="25">
      <t>ラン</t>
    </rPh>
    <rPh sb="26" eb="30">
      <t>ヒツヨウジコウ</t>
    </rPh>
    <rPh sb="31" eb="33">
      <t>キニュウ</t>
    </rPh>
    <phoneticPr fontId="1"/>
  </si>
  <si>
    <t>■申請者情報</t>
    <rPh sb="1" eb="4">
      <t>シンセイシャ</t>
    </rPh>
    <rPh sb="4" eb="6">
      <t>ジョウホウ</t>
    </rPh>
    <phoneticPr fontId="1"/>
  </si>
  <si>
    <t>提出日</t>
    <rPh sb="0" eb="3">
      <t>テイシュツビ</t>
    </rPh>
    <phoneticPr fontId="1"/>
  </si>
  <si>
    <t>法人番号</t>
  </si>
  <si>
    <r>
      <t xml:space="preserve">申請者名（企業名） </t>
    </r>
    <r>
      <rPr>
        <vertAlign val="superscript"/>
        <sz val="11"/>
        <color theme="4"/>
        <rFont val="游ゴシック"/>
        <family val="3"/>
        <charset val="128"/>
        <scheme val="minor"/>
      </rPr>
      <t>*1</t>
    </r>
    <rPh sb="5" eb="8">
      <t>キギョウメイ</t>
    </rPh>
    <phoneticPr fontId="1"/>
  </si>
  <si>
    <t>代表者名</t>
  </si>
  <si>
    <t>代表者役職</t>
  </si>
  <si>
    <t>担当者１</t>
  </si>
  <si>
    <t>担当者名（ふりがな）</t>
  </si>
  <si>
    <t>担当者名</t>
  </si>
  <si>
    <t>所属</t>
  </si>
  <si>
    <t>役職</t>
  </si>
  <si>
    <t>電話番号（代表・直通）</t>
    <phoneticPr fontId="1"/>
  </si>
  <si>
    <t>電話番号（携帯）</t>
  </si>
  <si>
    <t>e-mail</t>
  </si>
  <si>
    <t>担当者２</t>
  </si>
  <si>
    <t>電話番号（代表・直通）</t>
  </si>
  <si>
    <r>
      <rPr>
        <b/>
        <sz val="11"/>
        <color theme="1"/>
        <rFont val="游ゴシック"/>
        <family val="3"/>
        <charset val="128"/>
        <scheme val="minor"/>
      </rPr>
      <t xml:space="preserve">新設会社等で、申請時点で確定した決算がなく基準年度を翌年にずらす場合は、"該当する"を選択してください。
</t>
    </r>
    <r>
      <rPr>
        <sz val="11"/>
        <color theme="1"/>
        <rFont val="游ゴシック"/>
        <family val="3"/>
        <charset val="128"/>
        <scheme val="minor"/>
      </rPr>
      <t>工場新設等によって従業員を新たに雇用するケースにおいては、補助事業を完了した日の属する事業年度（基準年度）に、12か月雇用している従業員がおらず、賃上げの確認が難しいことが想定されます。
その場合、当項目で”該当する”を選択することで基準年度を「補助事業を完了した日の属する事業年度の翌事業年度」とします。</t>
    </r>
    <r>
      <rPr>
        <b/>
        <sz val="11"/>
        <color theme="1"/>
        <rFont val="游ゴシック"/>
        <family val="3"/>
        <charset val="128"/>
        <scheme val="minor"/>
      </rPr>
      <t xml:space="preserve">
</t>
    </r>
    <r>
      <rPr>
        <sz val="11"/>
        <color theme="1"/>
        <rFont val="游ゴシック"/>
        <family val="3"/>
        <charset val="128"/>
        <scheme val="minor"/>
      </rPr>
      <t>参照：公募要領 &gt; １．事業の概要 &gt; （５）補助事業の要件 &gt; 【賃上げ要件について】</t>
    </r>
    <rPh sb="7" eb="9">
      <t>シンセイ</t>
    </rPh>
    <rPh sb="66" eb="67">
      <t>アラ</t>
    </rPh>
    <rPh sb="133" eb="134">
      <t>ムズカ</t>
    </rPh>
    <rPh sb="139" eb="141">
      <t>ソウテイ</t>
    </rPh>
    <rPh sb="149" eb="151">
      <t>バアイ</t>
    </rPh>
    <rPh sb="152" eb="153">
      <t>トウ</t>
    </rPh>
    <rPh sb="153" eb="155">
      <t>コウモク</t>
    </rPh>
    <rPh sb="157" eb="159">
      <t>ガイトウ</t>
    </rPh>
    <rPh sb="163" eb="165">
      <t>センタク</t>
    </rPh>
    <rPh sb="170" eb="172">
      <t>キジュン</t>
    </rPh>
    <rPh sb="172" eb="174">
      <t>ネンド</t>
    </rPh>
    <rPh sb="195" eb="196">
      <t>ヨク</t>
    </rPh>
    <rPh sb="196" eb="198">
      <t>ジギョウ</t>
    </rPh>
    <rPh sb="198" eb="200">
      <t>ネンド</t>
    </rPh>
    <rPh sb="208" eb="210">
      <t>サンショウ</t>
    </rPh>
    <rPh sb="220" eb="222">
      <t>ジギョウ</t>
    </rPh>
    <rPh sb="223" eb="225">
      <t>ガイヨウ</t>
    </rPh>
    <rPh sb="231" eb="235">
      <t>ホジョジギョウ</t>
    </rPh>
    <rPh sb="236" eb="238">
      <t>ヨウケン</t>
    </rPh>
    <rPh sb="242" eb="244">
      <t>チンア</t>
    </rPh>
    <rPh sb="245" eb="247">
      <t>ヨウケン</t>
    </rPh>
    <phoneticPr fontId="1"/>
  </si>
  <si>
    <t>該当しない</t>
  </si>
  <si>
    <t>コンソーシアムによる共同申請の場合は以下を入力してください。</t>
    <rPh sb="10" eb="14">
      <t>キョウドウシンセイ</t>
    </rPh>
    <rPh sb="15" eb="17">
      <t>バアイ</t>
    </rPh>
    <rPh sb="18" eb="20">
      <t>イカ</t>
    </rPh>
    <rPh sb="21" eb="23">
      <t>ニュウリョク</t>
    </rPh>
    <phoneticPr fontId="1"/>
  </si>
  <si>
    <t>申請者2</t>
    <rPh sb="0" eb="3">
      <t>シンセイシャ</t>
    </rPh>
    <phoneticPr fontId="1"/>
  </si>
  <si>
    <t>法人番号</t>
    <rPh sb="0" eb="4">
      <t>ホウジンバンゴウ</t>
    </rPh>
    <phoneticPr fontId="1"/>
  </si>
  <si>
    <t>申請者名（企業名）</t>
    <rPh sb="0" eb="3">
      <t>シンセイシャ</t>
    </rPh>
    <rPh sb="3" eb="4">
      <t>メイ</t>
    </rPh>
    <rPh sb="5" eb="8">
      <t>キギョウメイ</t>
    </rPh>
    <phoneticPr fontId="1"/>
  </si>
  <si>
    <t>申請者3</t>
    <rPh sb="0" eb="3">
      <t>シンセイシャ</t>
    </rPh>
    <phoneticPr fontId="1"/>
  </si>
  <si>
    <t>申請者4</t>
    <rPh sb="0" eb="3">
      <t>シンセイシャ</t>
    </rPh>
    <phoneticPr fontId="1"/>
  </si>
  <si>
    <t>申請者5</t>
    <rPh sb="0" eb="3">
      <t>シンセイシャ</t>
    </rPh>
    <phoneticPr fontId="1"/>
  </si>
  <si>
    <t>申請者6</t>
    <rPh sb="0" eb="3">
      <t>シンセイシャ</t>
    </rPh>
    <phoneticPr fontId="1"/>
  </si>
  <si>
    <t>申請者7</t>
    <rPh sb="0" eb="3">
      <t>シンセイシャ</t>
    </rPh>
    <phoneticPr fontId="1"/>
  </si>
  <si>
    <t>申請者8</t>
    <rPh sb="0" eb="3">
      <t>シンセイシャ</t>
    </rPh>
    <phoneticPr fontId="1"/>
  </si>
  <si>
    <t>申請者9</t>
    <rPh sb="0" eb="3">
      <t>シンセイシャ</t>
    </rPh>
    <phoneticPr fontId="1"/>
  </si>
  <si>
    <t>申請者10</t>
    <rPh sb="0" eb="3">
      <t>シンセイシャ</t>
    </rPh>
    <phoneticPr fontId="1"/>
  </si>
  <si>
    <t>■補助事業情報</t>
    <rPh sb="1" eb="3">
      <t>ホジョ</t>
    </rPh>
    <rPh sb="3" eb="5">
      <t>ジギョウ</t>
    </rPh>
    <rPh sb="5" eb="7">
      <t>ジョウホウ</t>
    </rPh>
    <phoneticPr fontId="1"/>
  </si>
  <si>
    <t>提出日　：</t>
    <rPh sb="0" eb="3">
      <t>テイシュツビ</t>
    </rPh>
    <phoneticPr fontId="1"/>
  </si>
  <si>
    <t>事業者名：</t>
    <rPh sb="0" eb="4">
      <t>ジギョウシャメイ</t>
    </rPh>
    <phoneticPr fontId="1"/>
  </si>
  <si>
    <t>最新決算期末日：</t>
    <rPh sb="0" eb="2">
      <t>サイシン</t>
    </rPh>
    <rPh sb="2" eb="4">
      <t>ケッサン</t>
    </rPh>
    <rPh sb="4" eb="6">
      <t>キマツ</t>
    </rPh>
    <rPh sb="6" eb="7">
      <t>ヒ</t>
    </rPh>
    <phoneticPr fontId="1"/>
  </si>
  <si>
    <t>補助事業完了日：</t>
    <rPh sb="0" eb="2">
      <t>ホジョ</t>
    </rPh>
    <rPh sb="2" eb="4">
      <t>ジギョウ</t>
    </rPh>
    <rPh sb="4" eb="6">
      <t>カンリョウ</t>
    </rPh>
    <rPh sb="6" eb="7">
      <t>ビ</t>
    </rPh>
    <phoneticPr fontId="1"/>
  </si>
  <si>
    <t>（金額単位：千円）</t>
    <phoneticPr fontId="1"/>
  </si>
  <si>
    <t>補助事業完了日　</t>
    <rPh sb="0" eb="2">
      <t>ホジョ</t>
    </rPh>
    <rPh sb="2" eb="4">
      <t>ジギョウ</t>
    </rPh>
    <rPh sb="4" eb="6">
      <t>カンリョウ</t>
    </rPh>
    <rPh sb="6" eb="7">
      <t>ビ</t>
    </rPh>
    <phoneticPr fontId="1"/>
  </si>
  <si>
    <t>前々期決算期</t>
    <rPh sb="0" eb="2">
      <t>ゼンゼン</t>
    </rPh>
    <rPh sb="2" eb="3">
      <t>キ</t>
    </rPh>
    <rPh sb="3" eb="5">
      <t>ケッサン</t>
    </rPh>
    <rPh sb="5" eb="6">
      <t>キ</t>
    </rPh>
    <phoneticPr fontId="1"/>
  </si>
  <si>
    <t>前期決算期</t>
    <rPh sb="0" eb="2">
      <t>ゼンキ</t>
    </rPh>
    <rPh sb="2" eb="4">
      <t>ケッサン</t>
    </rPh>
    <rPh sb="4" eb="5">
      <t>キ</t>
    </rPh>
    <phoneticPr fontId="1"/>
  </si>
  <si>
    <t>最新決算期</t>
    <rPh sb="0" eb="5">
      <t>サイシンケッサンキ</t>
    </rPh>
    <phoneticPr fontId="1"/>
  </si>
  <si>
    <t>補助事業期間＋事業化報告期間</t>
    <rPh sb="0" eb="4">
      <t>ホジョジギョウ</t>
    </rPh>
    <rPh sb="4" eb="6">
      <t>キカン</t>
    </rPh>
    <rPh sb="7" eb="9">
      <t>ジギョウ</t>
    </rPh>
    <rPh sb="9" eb="10">
      <t>カ</t>
    </rPh>
    <rPh sb="10" eb="12">
      <t>ホウコク</t>
    </rPh>
    <rPh sb="12" eb="14">
      <t>キカン</t>
    </rPh>
    <phoneticPr fontId="1"/>
  </si>
  <si>
    <t>を含む事業年度：</t>
    <rPh sb="1" eb="2">
      <t>フク</t>
    </rPh>
    <rPh sb="3" eb="5">
      <t>ジギョウ</t>
    </rPh>
    <rPh sb="5" eb="7">
      <t>ネンド</t>
    </rPh>
    <phoneticPr fontId="1"/>
  </si>
  <si>
    <t>&lt;会社全体にかかる財務数値&gt;</t>
    <rPh sb="1" eb="3">
      <t>カイシャ</t>
    </rPh>
    <rPh sb="3" eb="5">
      <t>ゼンタイ</t>
    </rPh>
    <rPh sb="9" eb="11">
      <t>ザイム</t>
    </rPh>
    <rPh sb="11" eb="13">
      <t>スウチ</t>
    </rPh>
    <phoneticPr fontId="1"/>
  </si>
  <si>
    <t>■貸借対照表（B/S）項目</t>
    <rPh sb="1" eb="3">
      <t>タイシャク</t>
    </rPh>
    <rPh sb="3" eb="6">
      <t>タイショウヒョウ</t>
    </rPh>
    <rPh sb="11" eb="13">
      <t>コウモク</t>
    </rPh>
    <phoneticPr fontId="1"/>
  </si>
  <si>
    <t>資産総額</t>
    <rPh sb="0" eb="2">
      <t>シサン</t>
    </rPh>
    <rPh sb="2" eb="4">
      <t>ソウガク</t>
    </rPh>
    <phoneticPr fontId="1"/>
  </si>
  <si>
    <t>うち流動資産</t>
    <rPh sb="2" eb="6">
      <t>リュウドウシサン</t>
    </rPh>
    <phoneticPr fontId="1"/>
  </si>
  <si>
    <t>うち固定資産</t>
    <rPh sb="2" eb="4">
      <t>コテイ</t>
    </rPh>
    <rPh sb="4" eb="6">
      <t>シサン</t>
    </rPh>
    <phoneticPr fontId="1"/>
  </si>
  <si>
    <t>うち有形固定資産</t>
    <rPh sb="2" eb="4">
      <t>ユウケイ</t>
    </rPh>
    <rPh sb="4" eb="6">
      <t>コテイ</t>
    </rPh>
    <rPh sb="6" eb="8">
      <t>シサン</t>
    </rPh>
    <phoneticPr fontId="1"/>
  </si>
  <si>
    <t>うち無形固定資産</t>
    <rPh sb="2" eb="4">
      <t>ムケイ</t>
    </rPh>
    <rPh sb="4" eb="6">
      <t>コテイ</t>
    </rPh>
    <rPh sb="6" eb="8">
      <t>シサン</t>
    </rPh>
    <phoneticPr fontId="1"/>
  </si>
  <si>
    <t>負債総額</t>
    <rPh sb="0" eb="2">
      <t>フサイ</t>
    </rPh>
    <rPh sb="2" eb="4">
      <t>ソウガク</t>
    </rPh>
    <phoneticPr fontId="1"/>
  </si>
  <si>
    <t>うち流動負債</t>
    <rPh sb="2" eb="4">
      <t>リュウドウ</t>
    </rPh>
    <rPh sb="4" eb="6">
      <t>フサイ</t>
    </rPh>
    <phoneticPr fontId="1"/>
  </si>
  <si>
    <t>うち固定負債</t>
    <rPh sb="2" eb="4">
      <t>コテイ</t>
    </rPh>
    <rPh sb="4" eb="6">
      <t>フサイ</t>
    </rPh>
    <phoneticPr fontId="1"/>
  </si>
  <si>
    <t>純資産総額</t>
    <rPh sb="0" eb="3">
      <t>ジュンシサン</t>
    </rPh>
    <rPh sb="3" eb="5">
      <t>ソウガク</t>
    </rPh>
    <phoneticPr fontId="1"/>
  </si>
  <si>
    <t>■損益計算書（P/L）項目</t>
    <rPh sb="1" eb="3">
      <t>ソンエキ</t>
    </rPh>
    <rPh sb="3" eb="6">
      <t>ケイサンショ</t>
    </rPh>
    <rPh sb="11" eb="13">
      <t>コウモク</t>
    </rPh>
    <phoneticPr fontId="1"/>
  </si>
  <si>
    <t>売上高</t>
    <phoneticPr fontId="1"/>
  </si>
  <si>
    <t>売上総利益</t>
  </si>
  <si>
    <t>営業利益</t>
  </si>
  <si>
    <t>給与支給総額（常時使用する従業員）</t>
    <rPh sb="4" eb="6">
      <t>ソウガク</t>
    </rPh>
    <phoneticPr fontId="1"/>
  </si>
  <si>
    <t>給与支給総額（役員）</t>
    <rPh sb="4" eb="6">
      <t>ソウガク</t>
    </rPh>
    <rPh sb="7" eb="9">
      <t>ヤクイン</t>
    </rPh>
    <phoneticPr fontId="1"/>
  </si>
  <si>
    <t>減価償却費</t>
    <rPh sb="0" eb="5">
      <t>ゲンカショウキャクヒ</t>
    </rPh>
    <phoneticPr fontId="1"/>
  </si>
  <si>
    <t>付加価値額（営業利益＋給与支給総額（従業員+役員）＋減価償却費）</t>
    <rPh sb="6" eb="10">
      <t>エイギョウリエキ</t>
    </rPh>
    <rPh sb="11" eb="17">
      <t>キュウヨシキュウソウガク</t>
    </rPh>
    <rPh sb="18" eb="21">
      <t>ジュウギョウイン</t>
    </rPh>
    <rPh sb="22" eb="24">
      <t>ヤクイン</t>
    </rPh>
    <rPh sb="26" eb="31">
      <t>ゲンカショウキャクヒ</t>
    </rPh>
    <phoneticPr fontId="1"/>
  </si>
  <si>
    <t>常時使用する従業員数の集計方法</t>
  </si>
  <si>
    <r>
      <t>リストから選択
&lt;補足・留意事項&gt;</t>
    </r>
    <r>
      <rPr>
        <sz val="11"/>
        <color theme="4"/>
        <rFont val="游ゴシック"/>
        <family val="3"/>
        <charset val="128"/>
        <scheme val="minor"/>
      </rPr>
      <t>*1</t>
    </r>
    <r>
      <rPr>
        <sz val="11"/>
        <color theme="1"/>
        <rFont val="游ゴシック"/>
        <family val="3"/>
        <charset val="128"/>
        <scheme val="minor"/>
      </rPr>
      <t>を参照</t>
    </r>
    <rPh sb="5" eb="7">
      <t>センタク</t>
    </rPh>
    <phoneticPr fontId="1"/>
  </si>
  <si>
    <t>常時使用する従業員数（人数換算）</t>
    <rPh sb="11" eb="15">
      <t>ニンズウカンサン</t>
    </rPh>
    <phoneticPr fontId="1"/>
  </si>
  <si>
    <t>単位：人</t>
    <rPh sb="0" eb="2">
      <t>タンイ</t>
    </rPh>
    <rPh sb="3" eb="4">
      <t>ヒト</t>
    </rPh>
    <phoneticPr fontId="1"/>
  </si>
  <si>
    <t>常時使用する従業員数（就業時間換算）</t>
    <rPh sb="9" eb="10">
      <t>スウ</t>
    </rPh>
    <rPh sb="11" eb="13">
      <t>シュウギョウ</t>
    </rPh>
    <rPh sb="13" eb="15">
      <t>ジカン</t>
    </rPh>
    <rPh sb="15" eb="17">
      <t>カンサン</t>
    </rPh>
    <phoneticPr fontId="1"/>
  </si>
  <si>
    <t>役員数</t>
    <rPh sb="0" eb="3">
      <t>ヤクインスウ</t>
    </rPh>
    <phoneticPr fontId="1"/>
  </si>
  <si>
    <t>従業員1人当たり給与支給総額（給与支給総額÷従業員数）</t>
    <rPh sb="15" eb="21">
      <t>キュウヨシキュウソウガク</t>
    </rPh>
    <rPh sb="22" eb="25">
      <t>ジュウギョウイン</t>
    </rPh>
    <rPh sb="25" eb="26">
      <t>スウ</t>
    </rPh>
    <phoneticPr fontId="1"/>
  </si>
  <si>
    <t>従業員1人当たり給与支給総額（給与支給総額÷就業時間換算の従業員数）</t>
    <rPh sb="15" eb="21">
      <t>キュウヨシキュウソウガク</t>
    </rPh>
    <rPh sb="22" eb="26">
      <t>シュウギョウジカン</t>
    </rPh>
    <rPh sb="26" eb="28">
      <t>カンサン</t>
    </rPh>
    <rPh sb="29" eb="32">
      <t>ジュウギョウイン</t>
    </rPh>
    <rPh sb="32" eb="33">
      <t>スウ</t>
    </rPh>
    <phoneticPr fontId="1"/>
  </si>
  <si>
    <t>従業員1人当たり給与支給総額の上昇率（従業員数ベース）</t>
    <rPh sb="19" eb="22">
      <t>ジュウギョウイン</t>
    </rPh>
    <rPh sb="22" eb="23">
      <t>スウ</t>
    </rPh>
    <phoneticPr fontId="1"/>
  </si>
  <si>
    <t>単位：%</t>
    <rPh sb="0" eb="2">
      <t>タンイ</t>
    </rPh>
    <phoneticPr fontId="1"/>
  </si>
  <si>
    <t>従業員1人当たり給与支給総額の上昇率（就業時間換算の従業員数ベース）</t>
    <rPh sb="19" eb="21">
      <t>シュウギョウ</t>
    </rPh>
    <rPh sb="21" eb="23">
      <t>ジカン</t>
    </rPh>
    <rPh sb="23" eb="25">
      <t>カンサン</t>
    </rPh>
    <rPh sb="26" eb="29">
      <t>ジュウギョウイン</t>
    </rPh>
    <rPh sb="29" eb="30">
      <t>スウ</t>
    </rPh>
    <phoneticPr fontId="1"/>
  </si>
  <si>
    <t>単位：%</t>
    <phoneticPr fontId="1"/>
  </si>
  <si>
    <t>役員1人当たり給与支給総額（給与支給総額（役員）÷役員数）</t>
    <rPh sb="7" eb="13">
      <t>キュウヨシキュウソウガク</t>
    </rPh>
    <rPh sb="14" eb="20">
      <t>キュウヨシキュウソウガク</t>
    </rPh>
    <rPh sb="21" eb="23">
      <t>ヤクイン</t>
    </rPh>
    <rPh sb="25" eb="28">
      <t>ヤクインスウ</t>
    </rPh>
    <phoneticPr fontId="1"/>
  </si>
  <si>
    <t>役員1人当たり給与支給総額の上昇率</t>
    <rPh sb="0" eb="2">
      <t>ヤクイン</t>
    </rPh>
    <phoneticPr fontId="1"/>
  </si>
  <si>
    <t>労働生産性（付加価値額÷(従業員数+役員数)）</t>
    <rPh sb="10" eb="11">
      <t>ガク</t>
    </rPh>
    <rPh sb="18" eb="21">
      <t>ヤクインスウ</t>
    </rPh>
    <phoneticPr fontId="1"/>
  </si>
  <si>
    <t>労働生産性（付加価値額÷(就業時間換算の従業員数+役員数)）</t>
    <rPh sb="10" eb="11">
      <t>ガク</t>
    </rPh>
    <rPh sb="25" eb="28">
      <t>ヤクインスウ</t>
    </rPh>
    <phoneticPr fontId="1"/>
  </si>
  <si>
    <t>■投資・人材育成に係る数値</t>
    <rPh sb="1" eb="3">
      <t>トウシ</t>
    </rPh>
    <rPh sb="4" eb="6">
      <t>ジンザイ</t>
    </rPh>
    <rPh sb="6" eb="8">
      <t>イクセイ</t>
    </rPh>
    <rPh sb="9" eb="10">
      <t>カカ</t>
    </rPh>
    <rPh sb="11" eb="13">
      <t>スウチ</t>
    </rPh>
    <phoneticPr fontId="1"/>
  </si>
  <si>
    <t>設備投資額</t>
    <rPh sb="0" eb="5">
      <t>セツビトウシガク</t>
    </rPh>
    <phoneticPr fontId="1"/>
  </si>
  <si>
    <t>個人企業経済調査の定義</t>
    <rPh sb="0" eb="2">
      <t>コジン</t>
    </rPh>
    <rPh sb="2" eb="4">
      <t>キギョウ</t>
    </rPh>
    <rPh sb="4" eb="6">
      <t>ケイザイ</t>
    </rPh>
    <rPh sb="6" eb="8">
      <t>チョウサ</t>
    </rPh>
    <rPh sb="9" eb="11">
      <t>テイギ</t>
    </rPh>
    <phoneticPr fontId="1"/>
  </si>
  <si>
    <t>参考：建物・構築物の設備投資額 | 調査項目情報 | 政府統計の総合窓口 (e-stat.go.jp)</t>
  </si>
  <si>
    <t>無形固定資産投資額</t>
    <rPh sb="0" eb="9">
      <t>ムケイコテイシサントウシガク</t>
    </rPh>
    <phoneticPr fontId="1"/>
  </si>
  <si>
    <t>研究開発費</t>
    <rPh sb="0" eb="5">
      <t>ケンキュウカイハツヒ</t>
    </rPh>
    <phoneticPr fontId="1"/>
  </si>
  <si>
    <t>企業活動基本調査の定義</t>
    <rPh sb="9" eb="11">
      <t>テイギ</t>
    </rPh>
    <phoneticPr fontId="1"/>
  </si>
  <si>
    <t>参考：自社研究開発費 | 調査項目情報 | 政府統計の総合窓口 (e-stat.go.jp)</t>
  </si>
  <si>
    <t>能力開発費</t>
    <rPh sb="0" eb="5">
      <t>ノウリョクカイハツヒ</t>
    </rPh>
    <phoneticPr fontId="1"/>
  </si>
  <si>
    <t>参考：能力開発費 | 調査項目情報 | 政府統計の総合窓口 (e-stat.go.jp)</t>
  </si>
  <si>
    <t>■その他</t>
    <rPh sb="3" eb="4">
      <t>タ</t>
    </rPh>
    <phoneticPr fontId="1"/>
  </si>
  <si>
    <t>地域未来牽引企業</t>
    <rPh sb="0" eb="2">
      <t>チイキ</t>
    </rPh>
    <rPh sb="2" eb="4">
      <t>ミライ</t>
    </rPh>
    <rPh sb="4" eb="6">
      <t>ケンイン</t>
    </rPh>
    <rPh sb="6" eb="8">
      <t>キギョウ</t>
    </rPh>
    <phoneticPr fontId="1"/>
  </si>
  <si>
    <t>リストから選択</t>
    <rPh sb="5" eb="7">
      <t>センタク</t>
    </rPh>
    <phoneticPr fontId="1"/>
  </si>
  <si>
    <t>参考：「地域未来牽引企業」特設サイト</t>
  </si>
  <si>
    <t>パートナーシップ構築宣言登録企業</t>
    <rPh sb="8" eb="10">
      <t>コウチク</t>
    </rPh>
    <rPh sb="10" eb="12">
      <t>センゲン</t>
    </rPh>
    <rPh sb="12" eb="14">
      <t>トウロク</t>
    </rPh>
    <rPh sb="14" eb="16">
      <t>キギョウ</t>
    </rPh>
    <phoneticPr fontId="1"/>
  </si>
  <si>
    <t>参考：「パートナーシップ構築宣言」ポータルサイト</t>
  </si>
  <si>
    <t>全社の業種（大分類）</t>
    <rPh sb="0" eb="2">
      <t>ゼンシャ</t>
    </rPh>
    <rPh sb="3" eb="5">
      <t>ギョウシュ</t>
    </rPh>
    <rPh sb="6" eb="9">
      <t>ダイブンルイ</t>
    </rPh>
    <phoneticPr fontId="1"/>
  </si>
  <si>
    <t>全社の業種（中分類）</t>
    <rPh sb="0" eb="2">
      <t>ゼンシャ</t>
    </rPh>
    <rPh sb="3" eb="5">
      <t>ギョウシュ</t>
    </rPh>
    <rPh sb="6" eb="9">
      <t>チュウブンルイ</t>
    </rPh>
    <phoneticPr fontId="1"/>
  </si>
  <si>
    <t>参考：日本標準産業分類（総務省）</t>
  </si>
  <si>
    <t>&lt;補助事業にかかる財務数値&gt;</t>
    <rPh sb="1" eb="3">
      <t>ホジョ</t>
    </rPh>
    <rPh sb="3" eb="5">
      <t>ジギョウ</t>
    </rPh>
    <rPh sb="9" eb="13">
      <t>ザイムスウチ</t>
    </rPh>
    <phoneticPr fontId="1"/>
  </si>
  <si>
    <t>■収支計画（補助事業における数値）</t>
    <rPh sb="1" eb="5">
      <t>シュウシケイカク</t>
    </rPh>
    <rPh sb="6" eb="8">
      <t>ホジョ</t>
    </rPh>
    <rPh sb="8" eb="10">
      <t>ジギョウ</t>
    </rPh>
    <rPh sb="14" eb="16">
      <t>スウチ</t>
    </rPh>
    <phoneticPr fontId="1"/>
  </si>
  <si>
    <t>5-1 売上高、5-2 売上総利益、5-3 営業利益、5-6 減価償却費、5-19 市場伸び率（年あたり）を入力してください。</t>
    <rPh sb="4" eb="7">
      <t>ウリアゲダカ</t>
    </rPh>
    <rPh sb="12" eb="17">
      <t>ウリアゲソウリエキ</t>
    </rPh>
    <rPh sb="22" eb="26">
      <t>エイギョウリエキ</t>
    </rPh>
    <rPh sb="31" eb="36">
      <t>ゲンカショウキャクヒ</t>
    </rPh>
    <rPh sb="42" eb="45">
      <t>シジョウノ</t>
    </rPh>
    <rPh sb="46" eb="47">
      <t>リツ</t>
    </rPh>
    <rPh sb="48" eb="49">
      <t>ネン</t>
    </rPh>
    <rPh sb="54" eb="56">
      <t>ニュウリョク</t>
    </rPh>
    <phoneticPr fontId="1"/>
  </si>
  <si>
    <t>上記以外の項目は、6 ■収支計画明細（補助事業における数値）で入力された内容が自動集計されます。</t>
    <rPh sb="0" eb="4">
      <t>ジョウキイガイ</t>
    </rPh>
    <rPh sb="5" eb="7">
      <t>コウモク</t>
    </rPh>
    <rPh sb="31" eb="33">
      <t>ニュウリョク</t>
    </rPh>
    <rPh sb="36" eb="38">
      <t>ナイヨウ</t>
    </rPh>
    <rPh sb="39" eb="41">
      <t>ジドウ</t>
    </rPh>
    <rPh sb="41" eb="43">
      <t>シュウケイ</t>
    </rPh>
    <phoneticPr fontId="1"/>
  </si>
  <si>
    <t>市場伸び率（年あたり）</t>
    <rPh sb="0" eb="2">
      <t>シジョウ</t>
    </rPh>
    <rPh sb="2" eb="3">
      <t>ノ</t>
    </rPh>
    <rPh sb="4" eb="5">
      <t>リツ</t>
    </rPh>
    <rPh sb="6" eb="7">
      <t>ネン</t>
    </rPh>
    <phoneticPr fontId="1"/>
  </si>
  <si>
    <t>成長投資計画書（２.先進性・成長性／売上向上の見込み &gt; 対象業界の市場規模の項）にて算出した年平均成長率を記入してください。</t>
  </si>
  <si>
    <t>■収支計画明細（補助事業における数値）</t>
    <rPh sb="1" eb="5">
      <t>シュウシケイカク</t>
    </rPh>
    <rPh sb="5" eb="7">
      <t>メイサイ</t>
    </rPh>
    <rPh sb="8" eb="10">
      <t>ホジョ</t>
    </rPh>
    <rPh sb="10" eb="12">
      <t>ジギョウ</t>
    </rPh>
    <rPh sb="16" eb="18">
      <t>スウチ</t>
    </rPh>
    <phoneticPr fontId="1"/>
  </si>
  <si>
    <t>補助事業実施都道府県（主となる実施拠点）</t>
    <rPh sb="0" eb="2">
      <t>ホジョ</t>
    </rPh>
    <rPh sb="2" eb="6">
      <t>ジギョウジッシ</t>
    </rPh>
    <rPh sb="6" eb="10">
      <t>トドウフケン</t>
    </rPh>
    <rPh sb="11" eb="12">
      <t>シュ</t>
    </rPh>
    <rPh sb="15" eb="17">
      <t>ジッシ</t>
    </rPh>
    <rPh sb="17" eb="19">
      <t>キョテン</t>
    </rPh>
    <phoneticPr fontId="1"/>
  </si>
  <si>
    <t>補助事業実施都道府県（2~6拠点目）</t>
    <rPh sb="0" eb="2">
      <t>ホジョ</t>
    </rPh>
    <rPh sb="2" eb="6">
      <t>ジギョウジッシ</t>
    </rPh>
    <rPh sb="6" eb="10">
      <t>トドウフケン</t>
    </rPh>
    <rPh sb="14" eb="16">
      <t>キョテン</t>
    </rPh>
    <rPh sb="16" eb="17">
      <t>メ</t>
    </rPh>
    <phoneticPr fontId="1"/>
  </si>
  <si>
    <t>複数ある場合はリストから選択</t>
    <rPh sb="0" eb="2">
      <t>フクスウ</t>
    </rPh>
    <rPh sb="4" eb="6">
      <t>バアイ</t>
    </rPh>
    <rPh sb="12" eb="14">
      <t>センタク</t>
    </rPh>
    <phoneticPr fontId="1"/>
  </si>
  <si>
    <t>複数都道府県で補助事業を実施する場合は、都道府県毎に必要事項を記入してください。</t>
    <rPh sb="0" eb="2">
      <t>フクスウ</t>
    </rPh>
    <rPh sb="2" eb="6">
      <t>トドウフケン</t>
    </rPh>
    <rPh sb="7" eb="11">
      <t>ホジョジギョウ</t>
    </rPh>
    <rPh sb="12" eb="14">
      <t>ジッシ</t>
    </rPh>
    <rPh sb="16" eb="18">
      <t>バアイ</t>
    </rPh>
    <rPh sb="20" eb="24">
      <t>トドウフケン</t>
    </rPh>
    <rPh sb="24" eb="25">
      <t>ゴト</t>
    </rPh>
    <rPh sb="26" eb="30">
      <t>ヒツヨウジコウ</t>
    </rPh>
    <rPh sb="31" eb="33">
      <t>キニュウ</t>
    </rPh>
    <phoneticPr fontId="1"/>
  </si>
  <si>
    <t>主となる実施都道府県での補助事業と賃金に係る情報</t>
    <phoneticPr fontId="1"/>
  </si>
  <si>
    <t>補助事業実施都道府県</t>
    <rPh sb="0" eb="2">
      <t>ホジョ</t>
    </rPh>
    <rPh sb="2" eb="6">
      <t>ジギョウジッシ</t>
    </rPh>
    <rPh sb="6" eb="10">
      <t>トドウフケン</t>
    </rPh>
    <phoneticPr fontId="1"/>
  </si>
  <si>
    <t>従業員/役員1人当たり給与支給総額の上昇率</t>
  </si>
  <si>
    <t>人数ベース</t>
    <rPh sb="0" eb="2">
      <t>ニンズウ</t>
    </rPh>
    <phoneticPr fontId="1"/>
  </si>
  <si>
    <t>就業時間ベース</t>
    <rPh sb="0" eb="2">
      <t>シュウギョウ</t>
    </rPh>
    <rPh sb="2" eb="4">
      <t>ジカン</t>
    </rPh>
    <phoneticPr fontId="1"/>
  </si>
  <si>
    <t>補助事業の業種（大分類）</t>
    <rPh sb="0" eb="2">
      <t>ホジョ</t>
    </rPh>
    <rPh sb="2" eb="4">
      <t>ジギョウ</t>
    </rPh>
    <rPh sb="5" eb="7">
      <t>ギョウシュ</t>
    </rPh>
    <rPh sb="8" eb="11">
      <t>ダイブンルイ</t>
    </rPh>
    <phoneticPr fontId="1"/>
  </si>
  <si>
    <t>従業員</t>
    <rPh sb="0" eb="3">
      <t>ジュウギョウイン</t>
    </rPh>
    <phoneticPr fontId="1"/>
  </si>
  <si>
    <t>補助事業の業種（中分類）</t>
    <rPh sb="0" eb="2">
      <t>ホジョ</t>
    </rPh>
    <rPh sb="2" eb="4">
      <t>ジギョウ</t>
    </rPh>
    <rPh sb="5" eb="7">
      <t>ギョウシュ</t>
    </rPh>
    <rPh sb="8" eb="11">
      <t>チュウブンルイ</t>
    </rPh>
    <phoneticPr fontId="1"/>
  </si>
  <si>
    <t>役員</t>
    <rPh sb="0" eb="2">
      <t>ヤクイン</t>
    </rPh>
    <phoneticPr fontId="1"/>
  </si>
  <si>
    <t>－</t>
  </si>
  <si>
    <t>（金額単位：千円）</t>
  </si>
  <si>
    <t>単位：人</t>
    <phoneticPr fontId="1"/>
  </si>
  <si>
    <t>2拠点目：実施都道府県での補助事業と賃金に係る情報</t>
    <phoneticPr fontId="1"/>
  </si>
  <si>
    <t>単位：人</t>
  </si>
  <si>
    <t>3拠点目：実施都道府県での補助事業と賃金に係る情報</t>
    <phoneticPr fontId="1"/>
  </si>
  <si>
    <t>4拠点目：実施都道府県での補助事業と賃金に係る情報</t>
    <phoneticPr fontId="1"/>
  </si>
  <si>
    <t>5拠点目：実施都道府県での補助事業と賃金に係る情報</t>
    <phoneticPr fontId="1"/>
  </si>
  <si>
    <t>6拠点目：実施都道府県での補助事業と賃金に係る情報</t>
    <phoneticPr fontId="1"/>
  </si>
  <si>
    <t>補助事業の業種（大分類）</t>
    <rPh sb="0" eb="2">
      <t>ホジョ</t>
    </rPh>
    <rPh sb="2" eb="4">
      <t>ジギョウ</t>
    </rPh>
    <rPh sb="4" eb="6">
      <t>ギョウシュ</t>
    </rPh>
    <rPh sb="7" eb="10">
      <t>ダイブンルイ</t>
    </rPh>
    <phoneticPr fontId="1"/>
  </si>
  <si>
    <t>&lt;補足・留意事項&gt;</t>
    <rPh sb="1" eb="3">
      <t>ホソク</t>
    </rPh>
    <rPh sb="4" eb="6">
      <t>リュウイ</t>
    </rPh>
    <rPh sb="6" eb="8">
      <t>ジコウ</t>
    </rPh>
    <phoneticPr fontId="1"/>
  </si>
  <si>
    <t>*1</t>
    <phoneticPr fontId="1"/>
  </si>
  <si>
    <t>従業員1人当たり給与支給総額の上昇率 及び 労働生産性は、従業員数ベース もしくは 従業員の総就業時間ベースの何れかで審査いたします。</t>
    <rPh sb="19" eb="20">
      <t>オヨ</t>
    </rPh>
    <rPh sb="29" eb="33">
      <t>ジュウギョウインスウ</t>
    </rPh>
    <rPh sb="42" eb="45">
      <t>ジュウギョウイン</t>
    </rPh>
    <rPh sb="46" eb="47">
      <t>ソウ</t>
    </rPh>
    <rPh sb="47" eb="49">
      <t>シュウギョウ</t>
    </rPh>
    <rPh sb="49" eb="51">
      <t>ジカン</t>
    </rPh>
    <rPh sb="55" eb="56">
      <t>イズ</t>
    </rPh>
    <rPh sb="59" eb="61">
      <t>シンサ</t>
    </rPh>
    <phoneticPr fontId="1"/>
  </si>
  <si>
    <t>なお、総就業時間換算を使用する場合であっても、正社員は従業員数ベースでカウントし、就業時間換算はパートタイム従業者に対して適用してください。</t>
    <rPh sb="3" eb="4">
      <t>ソウ</t>
    </rPh>
    <rPh sb="4" eb="6">
      <t>シュウギョウ</t>
    </rPh>
    <rPh sb="6" eb="8">
      <t>ジカン</t>
    </rPh>
    <rPh sb="8" eb="10">
      <t>カンサン</t>
    </rPh>
    <rPh sb="11" eb="13">
      <t>シヨウ</t>
    </rPh>
    <rPh sb="15" eb="17">
      <t>バアイ</t>
    </rPh>
    <rPh sb="23" eb="26">
      <t>セイシャイン</t>
    </rPh>
    <rPh sb="27" eb="30">
      <t>ジュウギョウイン</t>
    </rPh>
    <rPh sb="30" eb="31">
      <t>スウ</t>
    </rPh>
    <rPh sb="41" eb="43">
      <t>シュウギョウ</t>
    </rPh>
    <rPh sb="43" eb="45">
      <t>ジカン</t>
    </rPh>
    <rPh sb="45" eb="47">
      <t>カンサン</t>
    </rPh>
    <phoneticPr fontId="1"/>
  </si>
  <si>
    <t>また従業員数ベース、総就業時間ベースの何れかを選択した場合、計画期の途中または実績報告の際にも同様の集計方法を使用してください。</t>
    <rPh sb="2" eb="5">
      <t>ジュウギョウイン</t>
    </rPh>
    <rPh sb="5" eb="6">
      <t>スウ</t>
    </rPh>
    <rPh sb="10" eb="11">
      <t>ソウ</t>
    </rPh>
    <rPh sb="11" eb="13">
      <t>シュウギョウ</t>
    </rPh>
    <rPh sb="13" eb="15">
      <t>ジカン</t>
    </rPh>
    <rPh sb="19" eb="20">
      <t>イズ</t>
    </rPh>
    <rPh sb="23" eb="25">
      <t>センタク</t>
    </rPh>
    <rPh sb="27" eb="29">
      <t>バアイ</t>
    </rPh>
    <rPh sb="30" eb="32">
      <t>ケイカク</t>
    </rPh>
    <rPh sb="32" eb="33">
      <t>キ</t>
    </rPh>
    <rPh sb="34" eb="36">
      <t>トチュウ</t>
    </rPh>
    <rPh sb="39" eb="41">
      <t>ジッセキ</t>
    </rPh>
    <rPh sb="41" eb="43">
      <t>ホウコク</t>
    </rPh>
    <rPh sb="44" eb="45">
      <t>サイ</t>
    </rPh>
    <rPh sb="47" eb="49">
      <t>ドウヨウ</t>
    </rPh>
    <rPh sb="50" eb="52">
      <t>シュウケイ</t>
    </rPh>
    <rPh sb="52" eb="54">
      <t>ホウホウ</t>
    </rPh>
    <rPh sb="55" eb="57">
      <t>シヨウ</t>
    </rPh>
    <phoneticPr fontId="1"/>
  </si>
  <si>
    <t>＜就業時間換算パートタイム従業員数の考え方＞</t>
    <rPh sb="1" eb="3">
      <t>シュウギョウ</t>
    </rPh>
    <rPh sb="3" eb="5">
      <t>ジカン</t>
    </rPh>
    <rPh sb="5" eb="7">
      <t>カンサン</t>
    </rPh>
    <rPh sb="13" eb="16">
      <t>ジュウギョウイン</t>
    </rPh>
    <rPh sb="16" eb="17">
      <t>スウ</t>
    </rPh>
    <rPh sb="18" eb="19">
      <t>カンガ</t>
    </rPh>
    <rPh sb="20" eb="21">
      <t>カタ</t>
    </rPh>
    <phoneticPr fontId="1"/>
  </si>
  <si>
    <t>常用雇用者（企業に常時雇用されている者（期間を定めずに雇用されている者、１か月を超える期間を定めて雇用されている者又は</t>
    <phoneticPr fontId="1"/>
  </si>
  <si>
    <t>業が主として給与を負担している場合は含み、そうでない場合は除く。他の企業などから派遣されている者（労働者派遣法にいう派遣労働者）は除く。）</t>
    <phoneticPr fontId="1"/>
  </si>
  <si>
    <t>のうち、１日の所定労働時間が正社員・正職員（一般に「正社員」、「正職員」などと呼ばれている者をいう。以下同じ。）よりも短い者又は１日の</t>
    <phoneticPr fontId="1"/>
  </si>
  <si>
    <t>所定労働時間が正社員・正職員と同じで１週の所定労働日数が正社員・正職員よりも少ない者のいずれかに該当する者について、全員の１週の就業時間を</t>
    <phoneticPr fontId="1"/>
  </si>
  <si>
    <t>足し合わせ、正社員・正職員の１人の就業時間で換算した人数。</t>
    <phoneticPr fontId="1"/>
  </si>
  <si>
    <t>&lt;要件の充足チェック&gt;</t>
    <rPh sb="1" eb="3">
      <t>ヨウケン</t>
    </rPh>
    <rPh sb="4" eb="6">
      <t>ジュウソク</t>
    </rPh>
    <phoneticPr fontId="1"/>
  </si>
  <si>
    <t>全ての項目が"該当"となっていることを確認してください。”非該当”がある場合は申請不備となりますので注意してください。</t>
    <rPh sb="29" eb="32">
      <t>ヒガイトウ</t>
    </rPh>
    <rPh sb="36" eb="38">
      <t>バアイ</t>
    </rPh>
    <rPh sb="39" eb="43">
      <t>シンセイフビ</t>
    </rPh>
    <rPh sb="50" eb="52">
      <t>チュウイ</t>
    </rPh>
    <phoneticPr fontId="1"/>
  </si>
  <si>
    <t>補助上限額：50億円（補助率1/3以内）</t>
    <phoneticPr fontId="1"/>
  </si>
  <si>
    <t>補助上限額</t>
    <rPh sb="0" eb="5">
      <t>ホジョジョウゲンガク</t>
    </rPh>
    <phoneticPr fontId="1"/>
  </si>
  <si>
    <t>補助事業期間：最長で2026年12月末まで、補助事業期間の整合性</t>
    <rPh sb="22" eb="24">
      <t>ホジョ</t>
    </rPh>
    <rPh sb="24" eb="26">
      <t>ジギョウ</t>
    </rPh>
    <rPh sb="26" eb="28">
      <t>キカン</t>
    </rPh>
    <rPh sb="29" eb="32">
      <t>セイゴウセイ</t>
    </rPh>
    <phoneticPr fontId="1"/>
  </si>
  <si>
    <t>補助事業期間</t>
    <rPh sb="0" eb="2">
      <t>ホジョ</t>
    </rPh>
    <rPh sb="2" eb="6">
      <t>ジギョウキカン</t>
    </rPh>
    <phoneticPr fontId="1"/>
  </si>
  <si>
    <t>常時使用する従業員の数が2,000人以下</t>
    <phoneticPr fontId="1"/>
  </si>
  <si>
    <t>補助対象者</t>
    <rPh sb="0" eb="5">
      <t>ホジョタイショウシャ</t>
    </rPh>
    <phoneticPr fontId="1"/>
  </si>
  <si>
    <t>投資額10億円以上（専門家経費・外注費を除く補助対象経費分）</t>
    <phoneticPr fontId="1"/>
  </si>
  <si>
    <t>補助事業の要件</t>
    <rPh sb="0" eb="2">
      <t>ホジョ</t>
    </rPh>
    <rPh sb="2" eb="4">
      <t>ジギョウ</t>
    </rPh>
    <rPh sb="5" eb="7">
      <t>ヨウケン</t>
    </rPh>
    <phoneticPr fontId="1"/>
  </si>
  <si>
    <t>投資額5億円以上（専門家経費・外注費を除く補助対象経費分）の事業者が1者以上</t>
    <rPh sb="30" eb="33">
      <t>ジギョウシャ</t>
    </rPh>
    <rPh sb="35" eb="36">
      <t>シャ</t>
    </rPh>
    <rPh sb="36" eb="38">
      <t>イジョウ</t>
    </rPh>
    <phoneticPr fontId="1"/>
  </si>
  <si>
    <t>1（主）</t>
    <rPh sb="2" eb="3">
      <t>シュ</t>
    </rPh>
    <phoneticPr fontId="1"/>
  </si>
  <si>
    <t>補助事業が１次産業（農業、林業、漁業）でない</t>
    <rPh sb="0" eb="2">
      <t>ホジョ</t>
    </rPh>
    <rPh sb="2" eb="4">
      <t>ジギョウ</t>
    </rPh>
    <rPh sb="6" eb="7">
      <t>ジ</t>
    </rPh>
    <rPh sb="7" eb="9">
      <t>サンギョウ</t>
    </rPh>
    <rPh sb="10" eb="12">
      <t>ノウギョウ</t>
    </rPh>
    <rPh sb="13" eb="15">
      <t>リンギョウ</t>
    </rPh>
    <rPh sb="16" eb="18">
      <t>ギョギョウ</t>
    </rPh>
    <phoneticPr fontId="1"/>
  </si>
  <si>
    <t>補助事業の終了後3年間の補助事業に関わる従業員（非常勤含む。）1人当たり給与支給総額の年平均成長率が、基準率以上</t>
    <rPh sb="12" eb="14">
      <t>ホジョ</t>
    </rPh>
    <rPh sb="24" eb="27">
      <t>ヒジョウキン</t>
    </rPh>
    <rPh sb="27" eb="28">
      <t>フク</t>
    </rPh>
    <rPh sb="51" eb="54">
      <t>キジュンリツ</t>
    </rPh>
    <phoneticPr fontId="1"/>
  </si>
  <si>
    <t>補助事業の終了後3年間の補助事業に関わる役員1人当たり給与支給総額の年平均成長率が、基準率以上</t>
    <rPh sb="12" eb="14">
      <t>ホジョ</t>
    </rPh>
    <rPh sb="20" eb="22">
      <t>ヤクイン</t>
    </rPh>
    <rPh sb="42" eb="44">
      <t>キジュン</t>
    </rPh>
    <phoneticPr fontId="1"/>
  </si>
  <si>
    <t>「外注費」「専門家経費」の合計が「建物費」「機械装置費」「ソフトウェア費」の合計未満</t>
    <rPh sb="1" eb="4">
      <t>ガイチュウヒ</t>
    </rPh>
    <rPh sb="13" eb="15">
      <t>ゴウケイ</t>
    </rPh>
    <rPh sb="17" eb="20">
      <t>タテモノヒ</t>
    </rPh>
    <rPh sb="22" eb="26">
      <t>キカイソウチ</t>
    </rPh>
    <rPh sb="26" eb="27">
      <t>ヒ</t>
    </rPh>
    <rPh sb="35" eb="36">
      <t>ヒ</t>
    </rPh>
    <rPh sb="38" eb="40">
      <t>ゴウケイ</t>
    </rPh>
    <rPh sb="40" eb="42">
      <t>ミマン</t>
    </rPh>
    <phoneticPr fontId="1"/>
  </si>
  <si>
    <t>補助対象経費</t>
    <rPh sb="0" eb="6">
      <t>ホジョタイショウケイヒ</t>
    </rPh>
    <phoneticPr fontId="1"/>
  </si>
  <si>
    <t>■経費明細書</t>
    <rPh sb="1" eb="6">
      <t>ケイヒメイサイショ</t>
    </rPh>
    <phoneticPr fontId="1"/>
  </si>
  <si>
    <t>・交付申請時に、経費区分に該当しないと判断される経費を計上されている場合は補助対象外となりますので、予めよくご確認の上申請してください。</t>
    <rPh sb="1" eb="6">
      <t>コウフシンセイジ</t>
    </rPh>
    <rPh sb="8" eb="12">
      <t>ケイヒクブン</t>
    </rPh>
    <rPh sb="13" eb="15">
      <t>ガイトウ</t>
    </rPh>
    <rPh sb="19" eb="21">
      <t>ハンダン</t>
    </rPh>
    <rPh sb="24" eb="26">
      <t>ケイヒ</t>
    </rPh>
    <rPh sb="27" eb="29">
      <t>ケイジョウ</t>
    </rPh>
    <rPh sb="34" eb="36">
      <t>バアイ</t>
    </rPh>
    <rPh sb="37" eb="42">
      <t>ホジョタイショウガイ</t>
    </rPh>
    <rPh sb="50" eb="51">
      <t>アラカジ</t>
    </rPh>
    <rPh sb="55" eb="57">
      <t>カクニン</t>
    </rPh>
    <rPh sb="58" eb="59">
      <t>ウエ</t>
    </rPh>
    <rPh sb="59" eb="61">
      <t>シンセイ</t>
    </rPh>
    <phoneticPr fontId="1"/>
  </si>
  <si>
    <t>　※経費明細書は当該期間に必要な経費を記載してください（補助事業1年目：交付決定日～翌年3月31日、補助事業2年目：4月1日～翌年3月31日、補助事業3年目：4月1日～12月31日）。</t>
    <rPh sb="2" eb="7">
      <t>ケイヒメイサイショ</t>
    </rPh>
    <rPh sb="8" eb="10">
      <t>トウガイ</t>
    </rPh>
    <rPh sb="10" eb="12">
      <t>キカン</t>
    </rPh>
    <rPh sb="28" eb="30">
      <t>ホジョ</t>
    </rPh>
    <rPh sb="30" eb="32">
      <t>ジギョウ</t>
    </rPh>
    <rPh sb="33" eb="35">
      <t>ネンメ</t>
    </rPh>
    <rPh sb="42" eb="44">
      <t>ヨクネン</t>
    </rPh>
    <rPh sb="50" eb="54">
      <t>ホジョジギョウ</t>
    </rPh>
    <rPh sb="55" eb="56">
      <t>ネン</t>
    </rPh>
    <rPh sb="56" eb="57">
      <t>メ</t>
    </rPh>
    <rPh sb="59" eb="60">
      <t>ガツ</t>
    </rPh>
    <rPh sb="61" eb="62">
      <t>ヒ</t>
    </rPh>
    <rPh sb="63" eb="64">
      <t>ヨク</t>
    </rPh>
    <rPh sb="64" eb="65">
      <t>ネン</t>
    </rPh>
    <rPh sb="66" eb="67">
      <t>ガツ</t>
    </rPh>
    <rPh sb="69" eb="70">
      <t>ヒ</t>
    </rPh>
    <rPh sb="71" eb="75">
      <t>ホジョジギョウ</t>
    </rPh>
    <rPh sb="76" eb="78">
      <t>ネンメ</t>
    </rPh>
    <rPh sb="80" eb="81">
      <t>ガツ</t>
    </rPh>
    <rPh sb="82" eb="83">
      <t>ヒ</t>
    </rPh>
    <rPh sb="86" eb="87">
      <t>ガツ</t>
    </rPh>
    <rPh sb="89" eb="90">
      <t>ヒ</t>
    </rPh>
    <phoneticPr fontId="1"/>
  </si>
  <si>
    <t>　※各年度ごとの（C）補助金交付申請額が、年度毎に支払われる補助金額の上限となります。</t>
    <rPh sb="2" eb="5">
      <t>カクネンド</t>
    </rPh>
    <rPh sb="11" eb="19">
      <t>ホジョキンコウフシンセイガク</t>
    </rPh>
    <rPh sb="21" eb="23">
      <t>ネンド</t>
    </rPh>
    <rPh sb="23" eb="24">
      <t>ゴト</t>
    </rPh>
    <rPh sb="25" eb="27">
      <t>シハラ</t>
    </rPh>
    <rPh sb="30" eb="33">
      <t>ホジョキン</t>
    </rPh>
    <rPh sb="33" eb="34">
      <t>ガク</t>
    </rPh>
    <rPh sb="35" eb="37">
      <t>ジョウゲン</t>
    </rPh>
    <phoneticPr fontId="1"/>
  </si>
  <si>
    <t>・投資額10億円以上（専門家経費・外注費を除く（B）補助対象経費分）を記載してください。</t>
    <rPh sb="35" eb="37">
      <t>キサイ</t>
    </rPh>
    <phoneticPr fontId="1"/>
  </si>
  <si>
    <t>・（C）補助金交付申請額は、50億円以内、かつ（B）補助対象経費の1/3以内で入力してください。</t>
    <rPh sb="4" eb="7">
      <t>ホジョキン</t>
    </rPh>
    <rPh sb="7" eb="9">
      <t>コウフ</t>
    </rPh>
    <rPh sb="9" eb="12">
      <t>シンセイガク</t>
    </rPh>
    <rPh sb="16" eb="18">
      <t>オクエン</t>
    </rPh>
    <rPh sb="18" eb="20">
      <t>イナイ</t>
    </rPh>
    <rPh sb="26" eb="32">
      <t>ホジョタイショウケイヒ</t>
    </rPh>
    <rPh sb="36" eb="38">
      <t>イナイ</t>
    </rPh>
    <rPh sb="39" eb="41">
      <t>ニュウリョク</t>
    </rPh>
    <phoneticPr fontId="1"/>
  </si>
  <si>
    <t>&lt;事業者毎の経費明細&gt;</t>
    <rPh sb="1" eb="4">
      <t>ジギョウシャ</t>
    </rPh>
    <rPh sb="4" eb="5">
      <t>ゴト</t>
    </rPh>
    <rPh sb="6" eb="8">
      <t>ケイヒ</t>
    </rPh>
    <rPh sb="8" eb="10">
      <t>メイサイ</t>
    </rPh>
    <phoneticPr fontId="1"/>
  </si>
  <si>
    <t>（単位：千円）</t>
    <rPh sb="1" eb="3">
      <t>タンイ</t>
    </rPh>
    <rPh sb="4" eb="5">
      <t>セン</t>
    </rPh>
    <rPh sb="5" eb="6">
      <t>エン</t>
    </rPh>
    <phoneticPr fontId="1"/>
  </si>
  <si>
    <t>経費区分</t>
    <rPh sb="0" eb="2">
      <t>ケイヒ</t>
    </rPh>
    <rPh sb="2" eb="4">
      <t>クブン</t>
    </rPh>
    <phoneticPr fontId="1"/>
  </si>
  <si>
    <t>事業期間</t>
    <rPh sb="0" eb="4">
      <t>ジギョウキカン</t>
    </rPh>
    <phoneticPr fontId="1"/>
  </si>
  <si>
    <t>（A）事業に要する経費
（税抜き）</t>
    <rPh sb="3" eb="5">
      <t>ジギョウ</t>
    </rPh>
    <rPh sb="6" eb="7">
      <t>ヨウ</t>
    </rPh>
    <rPh sb="9" eb="11">
      <t>ケイヒ</t>
    </rPh>
    <phoneticPr fontId="1"/>
  </si>
  <si>
    <t>（B）補助対象経費
（税抜き）</t>
    <rPh sb="3" eb="9">
      <t>ホジョタイショウケイヒ</t>
    </rPh>
    <rPh sb="11" eb="13">
      <t>ゼイヌ</t>
    </rPh>
    <phoneticPr fontId="1"/>
  </si>
  <si>
    <t>（C）補助金交付申請額</t>
    <rPh sb="3" eb="6">
      <t>ホジョキン</t>
    </rPh>
    <rPh sb="6" eb="8">
      <t>コウフ</t>
    </rPh>
    <rPh sb="8" eb="10">
      <t>シンセイ</t>
    </rPh>
    <rPh sb="10" eb="11">
      <t>ガク</t>
    </rPh>
    <phoneticPr fontId="1"/>
  </si>
  <si>
    <t>（D）積算基礎
※（A）の内訳（機械装置名、単価×数量等）</t>
    <rPh sb="3" eb="7">
      <t>セキサンキソ</t>
    </rPh>
    <rPh sb="13" eb="15">
      <t>ウチワケ</t>
    </rPh>
    <rPh sb="16" eb="21">
      <t>キカイソウチメイ</t>
    </rPh>
    <rPh sb="22" eb="24">
      <t>タンカ</t>
    </rPh>
    <rPh sb="25" eb="27">
      <t>スウリョウ</t>
    </rPh>
    <rPh sb="27" eb="28">
      <t>トウ</t>
    </rPh>
    <phoneticPr fontId="1"/>
  </si>
  <si>
    <t>建物費</t>
    <rPh sb="0" eb="2">
      <t>タテモノ</t>
    </rPh>
    <rPh sb="2" eb="3">
      <t>ヒ</t>
    </rPh>
    <phoneticPr fontId="1"/>
  </si>
  <si>
    <t>補助事業１年目</t>
    <rPh sb="0" eb="4">
      <t>ホジョジギョウ</t>
    </rPh>
    <phoneticPr fontId="1"/>
  </si>
  <si>
    <t>交付決定日～2025年3月31日</t>
    <rPh sb="0" eb="5">
      <t>コウフケッテイビ</t>
    </rPh>
    <rPh sb="10" eb="11">
      <t>ネン</t>
    </rPh>
    <rPh sb="12" eb="13">
      <t>ガツ</t>
    </rPh>
    <rPh sb="15" eb="16">
      <t>ニチ</t>
    </rPh>
    <phoneticPr fontId="1"/>
  </si>
  <si>
    <t>補助事業２年目</t>
    <rPh sb="0" eb="4">
      <t>ホジョジギョウ</t>
    </rPh>
    <phoneticPr fontId="1"/>
  </si>
  <si>
    <t>2025年4月1日～2026年3月31日</t>
    <rPh sb="4" eb="5">
      <t>ネン</t>
    </rPh>
    <rPh sb="6" eb="7">
      <t>ガツ</t>
    </rPh>
    <rPh sb="7" eb="9">
      <t>ツイタチ</t>
    </rPh>
    <rPh sb="14" eb="15">
      <t>ネン</t>
    </rPh>
    <rPh sb="16" eb="17">
      <t>ガツ</t>
    </rPh>
    <rPh sb="19" eb="20">
      <t>ニチ</t>
    </rPh>
    <phoneticPr fontId="1"/>
  </si>
  <si>
    <t>補助事業３年目</t>
    <rPh sb="0" eb="4">
      <t>ホジョジギョウ</t>
    </rPh>
    <phoneticPr fontId="1"/>
  </si>
  <si>
    <t>2026年4月1日～2026年12月31日</t>
    <rPh sb="4" eb="5">
      <t>ネン</t>
    </rPh>
    <rPh sb="6" eb="7">
      <t>ガツ</t>
    </rPh>
    <rPh sb="7" eb="9">
      <t>ツイタチ</t>
    </rPh>
    <rPh sb="14" eb="15">
      <t>ネン</t>
    </rPh>
    <rPh sb="17" eb="18">
      <t>ガツ</t>
    </rPh>
    <rPh sb="20" eb="21">
      <t>ニチ</t>
    </rPh>
    <phoneticPr fontId="1"/>
  </si>
  <si>
    <t>補助事業 合計</t>
    <rPh sb="0" eb="4">
      <t>ホジョジギョウ</t>
    </rPh>
    <rPh sb="5" eb="7">
      <t>ゴウケイ</t>
    </rPh>
    <phoneticPr fontId="1"/>
  </si>
  <si>
    <t>交付決定日～補助事業完了日</t>
    <rPh sb="0" eb="5">
      <t>コウフケッテイビ</t>
    </rPh>
    <rPh sb="6" eb="10">
      <t>ホジョジギョウ</t>
    </rPh>
    <rPh sb="10" eb="13">
      <t>カンリョウビ</t>
    </rPh>
    <phoneticPr fontId="1"/>
  </si>
  <si>
    <t>機械装置費</t>
    <rPh sb="0" eb="4">
      <t>キカイソウチ</t>
    </rPh>
    <rPh sb="4" eb="5">
      <t>ヒ</t>
    </rPh>
    <phoneticPr fontId="1"/>
  </si>
  <si>
    <t>ソフトウェア費</t>
    <rPh sb="6" eb="7">
      <t>ヒ</t>
    </rPh>
    <phoneticPr fontId="1"/>
  </si>
  <si>
    <t>外注費</t>
    <rPh sb="0" eb="3">
      <t>ガイチュウヒ</t>
    </rPh>
    <phoneticPr fontId="1"/>
  </si>
  <si>
    <t>専門家経費</t>
    <rPh sb="0" eb="5">
      <t>センモンカケイヒ</t>
    </rPh>
    <phoneticPr fontId="1"/>
  </si>
  <si>
    <t>合計</t>
    <rPh sb="0" eb="2">
      <t>ゴウケイ</t>
    </rPh>
    <phoneticPr fontId="1"/>
  </si>
  <si>
    <t>&lt;経費明細 合計&gt;</t>
    <rPh sb="1" eb="3">
      <t>ケイヒ</t>
    </rPh>
    <rPh sb="3" eb="5">
      <t>メイサイ</t>
    </rPh>
    <rPh sb="6" eb="8">
      <t>ゴウケイ</t>
    </rPh>
    <phoneticPr fontId="1"/>
  </si>
  <si>
    <t>投資額</t>
    <rPh sb="0" eb="3">
      <t>トウシガク</t>
    </rPh>
    <phoneticPr fontId="1"/>
  </si>
  <si>
    <t>投資額（1者で5億円以上の事業者）</t>
    <rPh sb="0" eb="3">
      <t>トウシガク</t>
    </rPh>
    <rPh sb="5" eb="6">
      <t>シャ</t>
    </rPh>
    <rPh sb="8" eb="12">
      <t>オクエンイジョウ</t>
    </rPh>
    <rPh sb="13" eb="16">
      <t>ジギョウシャ</t>
    </rPh>
    <phoneticPr fontId="1"/>
  </si>
  <si>
    <t>事業者１</t>
    <rPh sb="0" eb="3">
      <t>ジギョウシャ</t>
    </rPh>
    <phoneticPr fontId="1"/>
  </si>
  <si>
    <t>事業者２</t>
    <rPh sb="0" eb="3">
      <t>ジギョウシャ</t>
    </rPh>
    <phoneticPr fontId="1"/>
  </si>
  <si>
    <t>事業者３</t>
    <rPh sb="0" eb="3">
      <t>ジギョウシャ</t>
    </rPh>
    <phoneticPr fontId="1"/>
  </si>
  <si>
    <t>事業者４</t>
    <rPh sb="0" eb="3">
      <t>ジギョウシャ</t>
    </rPh>
    <phoneticPr fontId="1"/>
  </si>
  <si>
    <t>事業者５</t>
    <rPh sb="0" eb="3">
      <t>ジギョウシャ</t>
    </rPh>
    <phoneticPr fontId="1"/>
  </si>
  <si>
    <t>事業者６</t>
    <rPh sb="0" eb="3">
      <t>ジギョウシャ</t>
    </rPh>
    <phoneticPr fontId="1"/>
  </si>
  <si>
    <t>事業者７</t>
    <rPh sb="0" eb="3">
      <t>ジギョウシャ</t>
    </rPh>
    <phoneticPr fontId="1"/>
  </si>
  <si>
    <t>事業者８</t>
    <rPh sb="0" eb="3">
      <t>ジギョウシャ</t>
    </rPh>
    <phoneticPr fontId="1"/>
  </si>
  <si>
    <t>事業者９</t>
    <rPh sb="0" eb="3">
      <t>ジギョウシャ</t>
    </rPh>
    <phoneticPr fontId="1"/>
  </si>
  <si>
    <t>事業者１０</t>
    <rPh sb="0" eb="3">
      <t>ジギョウシャ</t>
    </rPh>
    <phoneticPr fontId="1"/>
  </si>
  <si>
    <t>計</t>
    <rPh sb="0" eb="1">
      <t>ケイ</t>
    </rPh>
    <phoneticPr fontId="1"/>
  </si>
  <si>
    <t>日本標準分類
_大分類</t>
    <rPh sb="0" eb="2">
      <t>ニホン</t>
    </rPh>
    <rPh sb="2" eb="4">
      <t>ヒョウジュン</t>
    </rPh>
    <rPh sb="4" eb="6">
      <t>ブンルイ</t>
    </rPh>
    <rPh sb="8" eb="9">
      <t>ダイ</t>
    </rPh>
    <rPh sb="9" eb="11">
      <t>ブンルイ</t>
    </rPh>
    <phoneticPr fontId="1"/>
  </si>
  <si>
    <t>日本標準分類
_中分類</t>
    <rPh sb="0" eb="2">
      <t>ニホン</t>
    </rPh>
    <rPh sb="2" eb="4">
      <t>ヒョウジュン</t>
    </rPh>
    <rPh sb="4" eb="6">
      <t>ブンルイ</t>
    </rPh>
    <rPh sb="8" eb="11">
      <t>チュウブンルイ</t>
    </rPh>
    <phoneticPr fontId="1"/>
  </si>
  <si>
    <t>A_農業・林業</t>
    <phoneticPr fontId="1"/>
  </si>
  <si>
    <t>B_漁業</t>
    <phoneticPr fontId="1"/>
  </si>
  <si>
    <t>C_鉱業・採石業・砂利採取業</t>
    <phoneticPr fontId="1"/>
  </si>
  <si>
    <t>D_建設業</t>
    <phoneticPr fontId="1"/>
  </si>
  <si>
    <t>E_製造業</t>
    <phoneticPr fontId="1"/>
  </si>
  <si>
    <t>F_電気・ガス・熱供給・水道業</t>
    <phoneticPr fontId="1"/>
  </si>
  <si>
    <t>G_情報通信業</t>
    <phoneticPr fontId="1"/>
  </si>
  <si>
    <t>H_運輸業・郵便業</t>
    <phoneticPr fontId="1"/>
  </si>
  <si>
    <t>I_卸売業・小売業</t>
    <phoneticPr fontId="1"/>
  </si>
  <si>
    <t>J_金融業・保険業</t>
    <phoneticPr fontId="1"/>
  </si>
  <si>
    <t>K_不動産業・物品賃貸業</t>
    <phoneticPr fontId="1"/>
  </si>
  <si>
    <t>L_学術研究・専門・技術サービス業</t>
    <phoneticPr fontId="1"/>
  </si>
  <si>
    <t>M_宿泊業・飲食サービス業</t>
    <phoneticPr fontId="1"/>
  </si>
  <si>
    <t>N_生活関連サービス業・娯楽業</t>
    <phoneticPr fontId="1"/>
  </si>
  <si>
    <t>O_教育・学習支援業</t>
    <phoneticPr fontId="1"/>
  </si>
  <si>
    <t>P_医療・福祉</t>
    <phoneticPr fontId="1"/>
  </si>
  <si>
    <t>Q_複合サービス事業</t>
    <phoneticPr fontId="1"/>
  </si>
  <si>
    <t>R_サービス業_他に分類されないもの</t>
    <phoneticPr fontId="1"/>
  </si>
  <si>
    <t>S_公務_他に分類されるものを除く</t>
    <phoneticPr fontId="1"/>
  </si>
  <si>
    <t>T_分類不能の産業</t>
    <phoneticPr fontId="1"/>
  </si>
  <si>
    <t>A_農業，林業</t>
  </si>
  <si>
    <t>01_農業</t>
  </si>
  <si>
    <t>03_漁業（水産養殖業を除く）</t>
  </si>
  <si>
    <t>05_鉱業，採石業，砂利採取業</t>
  </si>
  <si>
    <t>06_総合工事業</t>
  </si>
  <si>
    <t>09_食料品製造業</t>
  </si>
  <si>
    <t>33_電気業</t>
  </si>
  <si>
    <t>37_通信業</t>
  </si>
  <si>
    <t>42_鉄道業</t>
  </si>
  <si>
    <t>50_各種商品卸売業</t>
  </si>
  <si>
    <t>62_銀行業</t>
  </si>
  <si>
    <t>68_不動産取引業</t>
  </si>
  <si>
    <t>71_学術・開発研究機関</t>
  </si>
  <si>
    <t>75_宿泊業</t>
  </si>
  <si>
    <t>78_洗濯・理容・美容・浴場業</t>
  </si>
  <si>
    <t>81_学校教育</t>
  </si>
  <si>
    <t>83_医療業</t>
  </si>
  <si>
    <t>86_郵便局</t>
  </si>
  <si>
    <t>88_廃棄物処理業</t>
  </si>
  <si>
    <t>97_国家公務</t>
  </si>
  <si>
    <t>99_分類不能の産業</t>
  </si>
  <si>
    <t>02_林業</t>
  </si>
  <si>
    <t>04_水産養殖業</t>
  </si>
  <si>
    <t>07_職別工事業(設備工事業を除く)</t>
  </si>
  <si>
    <t>10_飲料・たばこ・飼料製造業</t>
  </si>
  <si>
    <t>34_ガス業</t>
  </si>
  <si>
    <t>38_放送業</t>
  </si>
  <si>
    <t>43_道路旅客運送業</t>
  </si>
  <si>
    <t>51_繊維・衣服等卸売業</t>
  </si>
  <si>
    <t>63_協同組織金融業</t>
  </si>
  <si>
    <t>69_不動産賃貸業・管理業</t>
  </si>
  <si>
    <t>72_専門サービス業（他に分類されないもの）</t>
  </si>
  <si>
    <t>76_飲食店</t>
  </si>
  <si>
    <t>79_その他の生活関連サービス業</t>
  </si>
  <si>
    <t>82_その他の教育，学習支援業</t>
  </si>
  <si>
    <t>84_保健衛生</t>
  </si>
  <si>
    <t>87_協同組合（他に分類されないもの）</t>
  </si>
  <si>
    <t>89_自動車整備業</t>
  </si>
  <si>
    <t>98_地方公務</t>
  </si>
  <si>
    <t>B_漁業</t>
  </si>
  <si>
    <t>08_設備工事業</t>
  </si>
  <si>
    <t>11_繊維工業</t>
  </si>
  <si>
    <t>35_熱供給業</t>
  </si>
  <si>
    <t>39_情報サービス業</t>
  </si>
  <si>
    <t>44_道路貨物運送業</t>
  </si>
  <si>
    <t>52_飲食料品卸売業</t>
  </si>
  <si>
    <t>64_貸金業，クレジットカード業等非預金信用機関</t>
  </si>
  <si>
    <t>70_物品賃貸業</t>
  </si>
  <si>
    <t>73_広告業</t>
  </si>
  <si>
    <t>77_持ち帰り・配達飲食サービス業</t>
  </si>
  <si>
    <t>80_娯楽業</t>
  </si>
  <si>
    <t>85_社会保険・社会福祉・介護事業</t>
  </si>
  <si>
    <t>90_機械等修理業（別掲を除く）</t>
  </si>
  <si>
    <t>12_木材・木製品製造業（家具を除く）</t>
  </si>
  <si>
    <t>36_水道業</t>
  </si>
  <si>
    <t>40_インターネット附随サービス業</t>
  </si>
  <si>
    <t>45_水運業</t>
  </si>
  <si>
    <t>53_建築材料，鉱物・金属材料等卸売業</t>
  </si>
  <si>
    <t>65_金融商品取引業，商品先物取引業</t>
  </si>
  <si>
    <t>74_技術サービス業（他に分類されないもの）</t>
  </si>
  <si>
    <t>91_職業紹介・労働者派遣業</t>
  </si>
  <si>
    <t>C_鉱業，採石業，砂利採取業</t>
  </si>
  <si>
    <t>13_家具・装備品製造業</t>
  </si>
  <si>
    <t>41_映像・音声・文字情報制作業</t>
  </si>
  <si>
    <t>46_航空運輸業</t>
  </si>
  <si>
    <t>54_機械器具卸売業</t>
  </si>
  <si>
    <t>66_補助的金融業等</t>
  </si>
  <si>
    <t>92_その他の事業サービス業</t>
  </si>
  <si>
    <t>D_建設業</t>
  </si>
  <si>
    <t>14_パルプ・紙・紙加工品製造業</t>
  </si>
  <si>
    <t>47_倉庫業</t>
  </si>
  <si>
    <t>55_その他の卸売業</t>
  </si>
  <si>
    <t>67_保険業（保険媒介代理業，保険サービス業を含む）</t>
  </si>
  <si>
    <t>93_政治・経済・文化団体</t>
  </si>
  <si>
    <t>15_印刷・同関連業</t>
  </si>
  <si>
    <t>48_運輸に附帯するサービス業</t>
  </si>
  <si>
    <t>56_各種商品小売業</t>
  </si>
  <si>
    <t>94_宗教</t>
  </si>
  <si>
    <t>16_化学工業</t>
  </si>
  <si>
    <t>49_郵便業（信書便事業を含む）</t>
  </si>
  <si>
    <t>57_織物・衣服・身の回り品小売業</t>
  </si>
  <si>
    <t>95_その他のサービス業</t>
  </si>
  <si>
    <t>E_製造業</t>
  </si>
  <si>
    <t>17_石油製品・石炭製品製造業</t>
  </si>
  <si>
    <t>58_飲食料品小売業</t>
  </si>
  <si>
    <t>96_外国公務</t>
  </si>
  <si>
    <t>18_プラスチック製品製造業（別掲を除く）</t>
  </si>
  <si>
    <t>59_機械器具小売業</t>
  </si>
  <si>
    <t>19_ゴム製品製造業</t>
  </si>
  <si>
    <t>60_その他の小売業</t>
  </si>
  <si>
    <t>20_なめし革・同製品・毛皮製造業</t>
  </si>
  <si>
    <t>61_無店舗小売業</t>
  </si>
  <si>
    <t>21_窯業・土石製品製造業</t>
  </si>
  <si>
    <t>22_鉄鋼業</t>
  </si>
  <si>
    <t>23_非鉄金属製造業</t>
  </si>
  <si>
    <t>24_金属製品製造業</t>
  </si>
  <si>
    <t>25_はん用機械器具製造業</t>
  </si>
  <si>
    <t>26_生産用機械器具製造業</t>
  </si>
  <si>
    <t>27_業務用機械器具製造業</t>
  </si>
  <si>
    <t>28_電子部品・デバイス・電子回路製造業</t>
  </si>
  <si>
    <t>29_電気機械器具製造業</t>
  </si>
  <si>
    <t>30_情報通信機械器具製造業</t>
  </si>
  <si>
    <t>31_輸送用機械器具製造業</t>
  </si>
  <si>
    <t>32_その他の製造業</t>
  </si>
  <si>
    <t>F_電気・ガス・熱供給・水道業</t>
  </si>
  <si>
    <t>G_情報通信業</t>
  </si>
  <si>
    <t>H_運輸業，郵便業</t>
  </si>
  <si>
    <t>I_卸売業，小売業</t>
  </si>
  <si>
    <t>J_金融業，保険業</t>
  </si>
  <si>
    <t>K_不動産業，物品賃貸業</t>
  </si>
  <si>
    <t>L_学術研究，専門・技術サービス業</t>
  </si>
  <si>
    <t>M_宿泊業，飲食サービス業</t>
  </si>
  <si>
    <t>N_生活関連サービス業，娯楽業</t>
  </si>
  <si>
    <t>O_教育，学習支援業</t>
  </si>
  <si>
    <t>P_医療，福祉</t>
  </si>
  <si>
    <t>Q_複合サービス事業</t>
  </si>
  <si>
    <t>R_サービス業（他に分類されないもの）</t>
  </si>
  <si>
    <t>S_公務（他に分類されるものを除く）</t>
  </si>
  <si>
    <t>T_分類不能の産業</t>
  </si>
  <si>
    <t>都道府県別の最低賃金の5年間（2018年度～2023年度）の年平均上昇率</t>
    <phoneticPr fontId="1"/>
  </si>
  <si>
    <t>都道府県</t>
  </si>
  <si>
    <t>基準率</t>
    <rPh sb="0" eb="3">
      <t>キジュンリツ</t>
    </rPh>
    <phoneticPr fontId="1"/>
  </si>
  <si>
    <t>北海道</t>
  </si>
  <si>
    <t>青森</t>
  </si>
  <si>
    <t>岩手</t>
  </si>
  <si>
    <t>宮城</t>
  </si>
  <si>
    <t>秋田</t>
  </si>
  <si>
    <t>山形</t>
  </si>
  <si>
    <t>福島</t>
  </si>
  <si>
    <t>茨城</t>
  </si>
  <si>
    <t>栃木</t>
  </si>
  <si>
    <t>群馬</t>
  </si>
  <si>
    <t>埼玉</t>
  </si>
  <si>
    <t>千葉</t>
  </si>
  <si>
    <t>東京</t>
  </si>
  <si>
    <t>神奈川</t>
  </si>
  <si>
    <t>新潟</t>
  </si>
  <si>
    <t>富山</t>
  </si>
  <si>
    <t>石川</t>
  </si>
  <si>
    <t>福井</t>
  </si>
  <si>
    <t>山梨</t>
  </si>
  <si>
    <t>長野</t>
  </si>
  <si>
    <t>岐阜</t>
  </si>
  <si>
    <t>静岡</t>
  </si>
  <si>
    <t>愛知</t>
  </si>
  <si>
    <t>三重</t>
  </si>
  <si>
    <t>滋賀</t>
  </si>
  <si>
    <t>京都</t>
  </si>
  <si>
    <t>大阪</t>
  </si>
  <si>
    <t>兵庫</t>
  </si>
  <si>
    <t>奈良</t>
  </si>
  <si>
    <t>和歌山</t>
  </si>
  <si>
    <t>鳥取</t>
  </si>
  <si>
    <t>島根</t>
  </si>
  <si>
    <t>岡山</t>
  </si>
  <si>
    <t>広島</t>
  </si>
  <si>
    <t>山口</t>
  </si>
  <si>
    <t>徳島</t>
  </si>
  <si>
    <t>香川</t>
  </si>
  <si>
    <t>愛媛</t>
  </si>
  <si>
    <t>高知</t>
  </si>
  <si>
    <t>福岡</t>
  </si>
  <si>
    <t>佐賀</t>
  </si>
  <si>
    <t>長崎</t>
  </si>
  <si>
    <t>熊本</t>
  </si>
  <si>
    <t>大分</t>
  </si>
  <si>
    <t>宮崎</t>
  </si>
  <si>
    <t>鹿児島</t>
  </si>
  <si>
    <t>沖縄</t>
  </si>
  <si>
    <t>全国平均</t>
    <phoneticPr fontId="1"/>
  </si>
  <si>
    <t>ver. 240312-01</t>
    <phoneticPr fontId="1"/>
  </si>
  <si>
    <t>ver. 240229-01</t>
    <phoneticPr fontId="1"/>
  </si>
  <si>
    <t>ver. 240329-01</t>
    <phoneticPr fontId="1"/>
  </si>
  <si>
    <r>
      <rPr>
        <vertAlign val="superscript"/>
        <sz val="11"/>
        <color theme="4"/>
        <rFont val="游ゴシック"/>
        <family val="3"/>
        <charset val="128"/>
        <scheme val="minor"/>
      </rPr>
      <t>*1</t>
    </r>
    <r>
      <rPr>
        <sz val="11"/>
        <color theme="4"/>
        <rFont val="游ゴシック"/>
        <family val="3"/>
        <charset val="128"/>
        <scheme val="minor"/>
      </rPr>
      <t xml:space="preserve"> コンソーシアムによる共同申請の場合には、幹事企業を入力してください。</t>
    </r>
    <rPh sb="23" eb="25">
      <t>カンジ</t>
    </rPh>
    <rPh sb="28" eb="30">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</si>
</sst>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quot;年&quot;&quot;度&quot;"/>
    <numFmt numFmtId="177" formatCode="[$-F800]dddd\,\ mmmm\ dd\,\ yyyy"/>
    <numFmt numFmtId="178" formatCode="yy/m&quot;月期&quot;"/>
    <numFmt numFmtId="179" formatCode="yyyy&quot;年&quot;m&quot;月期&quot;"/>
    <numFmt numFmtId="180" formatCode="yy&quot;年&quot;m&quot;月期&quot;"/>
  </numFmts>
  <fonts count="24"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b/>
      <sz val="11"/>
      <color theme="1"/>
      <name val="游ゴシック"/>
      <family val="3"/>
      <charset val="128"/>
      <scheme val="minor"/>
    </font>
    <font>
      <sz val="11"/>
      <name val="游ゴシック"/>
      <family val="3"/>
      <charset val="128"/>
      <scheme val="minor"/>
    </font>
    <font>
      <sz val="8"/>
      <color theme="1"/>
      <name val="游ゴシック"/>
      <family val="3"/>
      <charset val="128"/>
      <scheme val="minor"/>
    </font>
    <font>
      <sz val="11"/>
      <color theme="1"/>
      <name val="游ゴシック"/>
      <family val="2"/>
      <charset val="128"/>
      <scheme val="minor"/>
    </font>
    <font>
      <sz val="11"/>
      <color theme="1"/>
      <name val="游ゴシック"/>
      <family val="3"/>
      <charset val="128"/>
    </font>
    <font>
      <b/>
      <sz val="12"/>
      <color theme="1"/>
      <name val="游ゴシック"/>
      <family val="3"/>
      <charset val="128"/>
      <scheme val="minor"/>
    </font>
    <font>
      <sz val="11"/>
      <color theme="2"/>
      <name val="游ゴシック"/>
      <family val="3"/>
      <charset val="128"/>
      <scheme val="minor"/>
    </font>
    <font>
      <sz val="11"/>
      <color rgb="FFC00000"/>
      <name val="游ゴシック"/>
      <family val="3"/>
      <charset val="128"/>
      <scheme val="minor"/>
    </font>
    <font>
      <sz val="10"/>
      <color theme="1"/>
      <name val="游ゴシック"/>
      <family val="3"/>
      <charset val="128"/>
      <scheme val="minor"/>
    </font>
    <font>
      <b/>
      <sz val="10"/>
      <color theme="1"/>
      <name val="游ゴシック"/>
      <family val="3"/>
      <charset val="128"/>
      <scheme val="minor"/>
    </font>
    <font>
      <b/>
      <sz val="11"/>
      <color theme="1"/>
      <name val="游ゴシック"/>
      <family val="3"/>
      <charset val="128"/>
    </font>
    <font>
      <u/>
      <sz val="11"/>
      <color theme="10"/>
      <name val="游ゴシック"/>
      <family val="2"/>
      <charset val="128"/>
      <scheme val="minor"/>
    </font>
    <font>
      <sz val="11"/>
      <color theme="4"/>
      <name val="游ゴシック"/>
      <family val="3"/>
      <charset val="128"/>
      <scheme val="minor"/>
    </font>
    <font>
      <b/>
      <sz val="11"/>
      <color theme="4"/>
      <name val="游ゴシック"/>
      <family val="3"/>
      <charset val="128"/>
      <scheme val="minor"/>
    </font>
    <font>
      <b/>
      <sz val="14"/>
      <color theme="1"/>
      <name val="游ゴシック"/>
      <family val="3"/>
      <charset val="128"/>
      <scheme val="minor"/>
    </font>
    <font>
      <sz val="11"/>
      <color theme="0" tint="-0.249977111117893"/>
      <name val="游ゴシック"/>
      <family val="3"/>
      <charset val="128"/>
      <scheme val="minor"/>
    </font>
    <font>
      <b/>
      <sz val="11"/>
      <name val="游ゴシック"/>
      <family val="3"/>
      <charset val="128"/>
      <scheme val="minor"/>
    </font>
    <font>
      <vertAlign val="superscript"/>
      <sz val="11"/>
      <color theme="4"/>
      <name val="游ゴシック"/>
      <family val="3"/>
      <charset val="128"/>
      <scheme val="minor"/>
    </font>
    <font>
      <sz val="10"/>
      <color theme="4"/>
      <name val="游ゴシック"/>
      <family val="3"/>
      <charset val="128"/>
      <scheme val="minor"/>
    </font>
    <font>
      <sz val="11"/>
      <color theme="0"/>
      <name val="游ゴシック"/>
      <family val="3"/>
      <charset val="128"/>
      <scheme val="minor"/>
    </font>
    <font>
      <sz val="12"/>
      <color theme="4"/>
      <name val="游ゴシック"/>
      <family val="3"/>
      <charset val="128"/>
      <scheme val="minor"/>
    </font>
  </fonts>
  <fills count="5">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7"/>
        <bgColor indexed="64"/>
      </patternFill>
    </fill>
  </fills>
  <borders count="31">
    <border>
      <left/>
      <right/>
      <top/>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right style="hair">
        <color auto="1"/>
      </right>
      <top style="hair">
        <color auto="1"/>
      </top>
      <bottom/>
      <diagonal/>
    </border>
    <border>
      <left/>
      <right style="hair">
        <color auto="1"/>
      </right>
      <top/>
      <bottom/>
      <diagonal/>
    </border>
    <border>
      <left/>
      <right/>
      <top/>
      <bottom style="hair">
        <color auto="1"/>
      </bottom>
      <diagonal/>
    </border>
    <border>
      <left style="hair">
        <color auto="1"/>
      </left>
      <right style="hair">
        <color auto="1"/>
      </right>
      <top/>
      <bottom style="hair">
        <color auto="1"/>
      </bottom>
      <diagonal/>
    </border>
    <border>
      <left style="hair">
        <color indexed="64"/>
      </left>
      <right/>
      <top style="hair">
        <color indexed="64"/>
      </top>
      <bottom style="hair">
        <color indexed="64"/>
      </bottom>
      <diagonal/>
    </border>
    <border diagonalUp="1">
      <left style="hair">
        <color auto="1"/>
      </left>
      <right style="hair">
        <color auto="1"/>
      </right>
      <top style="hair">
        <color auto="1"/>
      </top>
      <bottom style="hair">
        <color auto="1"/>
      </bottom>
      <diagonal style="hair">
        <color auto="1"/>
      </diagonal>
    </border>
    <border>
      <left/>
      <right style="hair">
        <color indexed="64"/>
      </right>
      <top/>
      <bottom style="hair">
        <color indexed="64"/>
      </bottom>
      <diagonal/>
    </border>
    <border>
      <left style="hair">
        <color indexed="64"/>
      </left>
      <right/>
      <top/>
      <bottom style="hair">
        <color indexed="64"/>
      </bottom>
      <diagonal/>
    </border>
    <border>
      <left/>
      <right/>
      <top style="hair">
        <color indexed="64"/>
      </top>
      <bottom/>
      <diagonal/>
    </border>
    <border diagonalUp="1">
      <left style="hair">
        <color auto="1"/>
      </left>
      <right style="hair">
        <color auto="1"/>
      </right>
      <top style="hair">
        <color auto="1"/>
      </top>
      <bottom style="hair">
        <color auto="1"/>
      </bottom>
      <diagonal style="thin">
        <color auto="1"/>
      </diagonal>
    </border>
    <border>
      <left style="hair">
        <color auto="1"/>
      </left>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auto="1"/>
      </left>
      <right style="hair">
        <color auto="1"/>
      </right>
      <top style="medium">
        <color indexed="64"/>
      </top>
      <bottom style="medium">
        <color indexed="64"/>
      </bottom>
      <diagonal/>
    </border>
    <border>
      <left style="hair">
        <color auto="1"/>
      </left>
      <right style="medium">
        <color indexed="64"/>
      </right>
      <top style="medium">
        <color indexed="64"/>
      </top>
      <bottom style="medium">
        <color indexed="64"/>
      </bottom>
      <diagonal/>
    </border>
    <border>
      <left style="hair">
        <color auto="1"/>
      </left>
      <right style="hair">
        <color auto="1"/>
      </right>
      <top/>
      <bottom/>
      <diagonal/>
    </border>
    <border>
      <left style="hair">
        <color auto="1"/>
      </left>
      <right style="thin">
        <color auto="1"/>
      </right>
      <top style="hair">
        <color auto="1"/>
      </top>
      <bottom/>
      <diagonal/>
    </border>
    <border>
      <left style="thin">
        <color auto="1"/>
      </left>
      <right style="hair">
        <color auto="1"/>
      </right>
      <top style="hair">
        <color auto="1"/>
      </top>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style="hair">
        <color auto="1"/>
      </left>
      <right style="hair">
        <color auto="1"/>
      </right>
      <top style="thin">
        <color indexed="64"/>
      </top>
      <bottom style="hair">
        <color auto="1"/>
      </bottom>
      <diagonal/>
    </border>
    <border>
      <left style="hair">
        <color auto="1"/>
      </left>
      <right style="thin">
        <color auto="1"/>
      </right>
      <top style="thin">
        <color indexed="64"/>
      </top>
      <bottom style="hair">
        <color auto="1"/>
      </bottom>
      <diagonal/>
    </border>
    <border>
      <left style="thin">
        <color auto="1"/>
      </left>
      <right style="hair">
        <color auto="1"/>
      </right>
      <top style="thin">
        <color indexed="64"/>
      </top>
      <bottom style="hair">
        <color auto="1"/>
      </bottom>
      <diagonal/>
    </border>
    <border>
      <left/>
      <right style="medium">
        <color indexed="64"/>
      </right>
      <top style="medium">
        <color indexed="64"/>
      </top>
      <bottom style="medium">
        <color indexed="64"/>
      </bottom>
      <diagonal/>
    </border>
  </borders>
  <cellStyleXfs count="4">
    <xf numFmtId="0" fontId="0"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14" fillId="0" borderId="0" applyNumberFormat="0" applyFill="0" applyBorder="0" applyAlignment="0" applyProtection="0">
      <alignment vertical="center"/>
    </xf>
  </cellStyleXfs>
  <cellXfs count="190">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0" xfId="0" applyFont="1" applyAlignment="1">
      <alignment horizontal="right" vertical="center"/>
    </xf>
    <xf numFmtId="0" fontId="2" fillId="0" borderId="0" xfId="0" applyFont="1" applyAlignment="1">
      <alignment horizontal="left" vertical="center" indent="1"/>
    </xf>
    <xf numFmtId="0" fontId="2" fillId="0" borderId="2" xfId="0" applyFont="1" applyBorder="1" applyAlignment="1">
      <alignment horizontal="right" vertical="center"/>
    </xf>
    <xf numFmtId="0" fontId="2" fillId="0" borderId="0" xfId="0" applyFont="1" applyAlignment="1">
      <alignment horizontal="left" vertical="center"/>
    </xf>
    <xf numFmtId="0" fontId="2" fillId="2" borderId="2" xfId="0" applyFont="1" applyFill="1" applyBorder="1" applyAlignment="1">
      <alignment horizontal="righ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2" fillId="0" borderId="7" xfId="0" applyFont="1" applyBorder="1">
      <alignment vertical="center"/>
    </xf>
    <xf numFmtId="38" fontId="2" fillId="2" borderId="3" xfId="2" applyFont="1" applyFill="1" applyBorder="1">
      <alignment vertical="center"/>
    </xf>
    <xf numFmtId="38" fontId="2" fillId="2" borderId="1" xfId="2" applyFont="1" applyFill="1" applyBorder="1">
      <alignment vertical="center"/>
    </xf>
    <xf numFmtId="38" fontId="2" fillId="2" borderId="10" xfId="2" applyFont="1" applyFill="1" applyBorder="1">
      <alignment vertical="center"/>
    </xf>
    <xf numFmtId="0" fontId="0" fillId="0" borderId="12" xfId="0" applyBorder="1">
      <alignment vertical="center"/>
    </xf>
    <xf numFmtId="0" fontId="0" fillId="0" borderId="9" xfId="0" applyBorder="1">
      <alignment vertical="center"/>
    </xf>
    <xf numFmtId="0" fontId="7" fillId="0" borderId="0" xfId="0" applyFont="1">
      <alignment vertical="center"/>
    </xf>
    <xf numFmtId="0" fontId="7" fillId="0" borderId="1" xfId="0" applyFont="1" applyBorder="1" applyAlignment="1">
      <alignment horizontal="left" vertical="center" wrapText="1"/>
    </xf>
    <xf numFmtId="10" fontId="7" fillId="0" borderId="1" xfId="0" applyNumberFormat="1" applyFont="1" applyBorder="1" applyAlignment="1">
      <alignment horizontal="left" vertical="center" wrapText="1"/>
    </xf>
    <xf numFmtId="38" fontId="2" fillId="2" borderId="9" xfId="2" applyFont="1" applyFill="1" applyBorder="1">
      <alignment vertical="center"/>
    </xf>
    <xf numFmtId="0" fontId="2" fillId="0" borderId="14" xfId="0" applyFont="1" applyBorder="1">
      <alignment vertical="center"/>
    </xf>
    <xf numFmtId="0" fontId="8" fillId="0" borderId="0" xfId="0" applyFont="1">
      <alignmen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1" xfId="0" applyFont="1" applyBorder="1" applyAlignment="1">
      <alignment horizontal="left" vertical="center" wrapText="1"/>
    </xf>
    <xf numFmtId="0" fontId="2" fillId="2" borderId="2" xfId="0" applyFont="1" applyFill="1" applyBorder="1" applyAlignment="1">
      <alignment horizontal="left" vertical="center"/>
    </xf>
    <xf numFmtId="0" fontId="2" fillId="2" borderId="1" xfId="0" applyFont="1" applyFill="1" applyBorder="1" applyAlignment="1">
      <alignment horizontal="left" vertical="center"/>
    </xf>
    <xf numFmtId="0" fontId="2" fillId="2" borderId="1" xfId="0" applyFont="1" applyFill="1" applyBorder="1" applyAlignment="1">
      <alignment horizontal="left" vertical="center" wrapText="1"/>
    </xf>
    <xf numFmtId="0" fontId="2" fillId="0" borderId="1" xfId="0" applyFont="1" applyBorder="1" applyAlignment="1">
      <alignment horizontal="left" vertical="center" indent="1"/>
    </xf>
    <xf numFmtId="0" fontId="2" fillId="0" borderId="7" xfId="0" applyFont="1" applyBorder="1" applyAlignment="1">
      <alignment horizontal="left" vertical="center" indent="1"/>
    </xf>
    <xf numFmtId="0" fontId="2" fillId="0" borderId="7" xfId="0" applyFont="1" applyBorder="1" applyAlignment="1">
      <alignment horizontal="left" vertical="center"/>
    </xf>
    <xf numFmtId="0" fontId="3" fillId="0" borderId="0" xfId="0" applyFont="1" applyAlignment="1">
      <alignment horizontal="center" vertical="center"/>
    </xf>
    <xf numFmtId="0" fontId="2" fillId="0" borderId="1" xfId="0" applyFont="1" applyBorder="1">
      <alignment vertical="center"/>
    </xf>
    <xf numFmtId="0" fontId="4" fillId="0" borderId="1" xfId="0" applyFont="1" applyBorder="1">
      <alignment vertical="center"/>
    </xf>
    <xf numFmtId="0" fontId="9" fillId="0" borderId="1" xfId="0" applyFont="1" applyBorder="1">
      <alignment vertical="center"/>
    </xf>
    <xf numFmtId="0" fontId="0" fillId="0" borderId="1" xfId="0" applyBorder="1" applyAlignment="1">
      <alignment horizontal="left" vertical="center"/>
    </xf>
    <xf numFmtId="0" fontId="3" fillId="0" borderId="0" xfId="0" applyFont="1" applyAlignment="1">
      <alignment horizontal="right" vertical="center"/>
    </xf>
    <xf numFmtId="0" fontId="7" fillId="2" borderId="1" xfId="0" applyFont="1" applyFill="1" applyBorder="1" applyAlignment="1">
      <alignment horizontal="left" vertical="center" wrapText="1"/>
    </xf>
    <xf numFmtId="10" fontId="7" fillId="2" borderId="1" xfId="0" applyNumberFormat="1" applyFont="1" applyFill="1" applyBorder="1" applyAlignment="1">
      <alignment horizontal="left" vertical="center" wrapText="1"/>
    </xf>
    <xf numFmtId="0" fontId="4" fillId="2" borderId="1" xfId="0" applyFont="1" applyFill="1" applyBorder="1">
      <alignment vertical="center"/>
    </xf>
    <xf numFmtId="0" fontId="2" fillId="2" borderId="1" xfId="0" applyFont="1" applyFill="1" applyBorder="1">
      <alignment vertical="center"/>
    </xf>
    <xf numFmtId="0" fontId="2" fillId="0" borderId="13" xfId="0" applyFont="1" applyBorder="1">
      <alignment vertical="center"/>
    </xf>
    <xf numFmtId="0" fontId="2" fillId="0" borderId="13" xfId="0" applyFont="1" applyBorder="1" applyAlignment="1">
      <alignment horizontal="right" vertical="center"/>
    </xf>
    <xf numFmtId="0" fontId="2" fillId="0" borderId="0" xfId="0" applyFont="1" applyAlignment="1">
      <alignment horizontal="centerContinuous" vertical="center"/>
    </xf>
    <xf numFmtId="0" fontId="2" fillId="2" borderId="2" xfId="0" applyFont="1" applyFill="1" applyBorder="1" applyAlignment="1">
      <alignment vertical="center" wrapText="1"/>
    </xf>
    <xf numFmtId="0" fontId="2" fillId="2" borderId="13" xfId="0" applyFont="1" applyFill="1" applyBorder="1" applyAlignment="1">
      <alignment horizontal="right" vertical="center"/>
    </xf>
    <xf numFmtId="0" fontId="2" fillId="2" borderId="13" xfId="0" applyFont="1" applyFill="1" applyBorder="1" applyAlignment="1">
      <alignment vertical="center" wrapText="1"/>
    </xf>
    <xf numFmtId="0" fontId="2" fillId="2" borderId="4" xfId="0" applyFont="1" applyFill="1" applyBorder="1">
      <alignment vertical="center"/>
    </xf>
    <xf numFmtId="0" fontId="2" fillId="0" borderId="13" xfId="0" applyFont="1" applyBorder="1" applyAlignment="1">
      <alignment horizontal="left" vertical="center"/>
    </xf>
    <xf numFmtId="0" fontId="10" fillId="0" borderId="0" xfId="0" applyFont="1">
      <alignment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3" fillId="0" borderId="0" xfId="0" applyFont="1" applyAlignment="1">
      <alignment horizontal="left" indent="1"/>
    </xf>
    <xf numFmtId="0" fontId="3" fillId="0" borderId="7" xfId="0" applyFont="1" applyBorder="1" applyAlignment="1">
      <alignment horizontal="left" indent="1"/>
    </xf>
    <xf numFmtId="10" fontId="2" fillId="0" borderId="0" xfId="1" applyNumberFormat="1" applyFont="1">
      <alignment vertical="center"/>
    </xf>
    <xf numFmtId="10" fontId="2" fillId="2" borderId="1" xfId="1" applyNumberFormat="1" applyFont="1" applyFill="1" applyBorder="1">
      <alignment vertical="center"/>
    </xf>
    <xf numFmtId="10" fontId="2" fillId="2" borderId="9" xfId="1" applyNumberFormat="1" applyFont="1" applyFill="1" applyBorder="1">
      <alignment vertical="center"/>
    </xf>
    <xf numFmtId="0" fontId="11" fillId="2" borderId="1" xfId="0" applyFont="1" applyFill="1" applyBorder="1" applyAlignment="1">
      <alignment horizontal="center" vertical="center" shrinkToFit="1"/>
    </xf>
    <xf numFmtId="0" fontId="12" fillId="0" borderId="0" xfId="0" applyFont="1" applyAlignment="1"/>
    <xf numFmtId="0" fontId="2" fillId="0" borderId="7" xfId="0" applyFont="1" applyBorder="1" applyAlignment="1">
      <alignment horizontal="right" vertical="center"/>
    </xf>
    <xf numFmtId="0" fontId="3" fillId="0" borderId="0" xfId="0" applyFont="1" applyAlignment="1"/>
    <xf numFmtId="0" fontId="0" fillId="0" borderId="7" xfId="0" applyBorder="1" applyAlignment="1">
      <alignment horizontal="left" vertical="center"/>
    </xf>
    <xf numFmtId="0" fontId="0" fillId="0" borderId="6" xfId="0" applyBorder="1" applyAlignment="1">
      <alignment horizontal="center" vertical="center"/>
    </xf>
    <xf numFmtId="0" fontId="2" fillId="0" borderId="8" xfId="0" applyFont="1" applyBorder="1" applyAlignment="1">
      <alignment horizontal="left" vertical="center"/>
    </xf>
    <xf numFmtId="0" fontId="2" fillId="0" borderId="11" xfId="0" applyFont="1" applyBorder="1">
      <alignment vertical="center"/>
    </xf>
    <xf numFmtId="0" fontId="0" fillId="0" borderId="8" xfId="0" applyBorder="1" applyAlignment="1">
      <alignment horizontal="left" vertical="center"/>
    </xf>
    <xf numFmtId="0" fontId="2" fillId="2" borderId="1" xfId="0" applyFont="1" applyFill="1" applyBorder="1" applyAlignment="1">
      <alignment horizontal="center" vertical="center"/>
    </xf>
    <xf numFmtId="0" fontId="13" fillId="0" borderId="0" xfId="0" applyFont="1">
      <alignment vertical="center"/>
    </xf>
    <xf numFmtId="0" fontId="0" fillId="0" borderId="4" xfId="0" applyBorder="1">
      <alignment vertical="center"/>
    </xf>
    <xf numFmtId="0" fontId="0" fillId="0" borderId="1" xfId="0" applyBorder="1">
      <alignment vertical="center"/>
    </xf>
    <xf numFmtId="0" fontId="0" fillId="0" borderId="20" xfId="0" applyBorder="1">
      <alignment vertical="center"/>
    </xf>
    <xf numFmtId="0" fontId="0" fillId="0" borderId="1" xfId="0" applyBorder="1" applyAlignment="1">
      <alignment vertical="center" wrapText="1"/>
    </xf>
    <xf numFmtId="0" fontId="0" fillId="0" borderId="8" xfId="0" applyBorder="1">
      <alignment vertical="center"/>
    </xf>
    <xf numFmtId="178" fontId="3" fillId="2" borderId="1" xfId="0" applyNumberFormat="1" applyFont="1" applyFill="1" applyBorder="1" applyAlignment="1">
      <alignment horizontal="center" vertical="center"/>
    </xf>
    <xf numFmtId="176" fontId="3" fillId="2" borderId="4" xfId="0" applyNumberFormat="1" applyFont="1" applyFill="1" applyBorder="1" applyAlignment="1">
      <alignment horizontal="center" vertical="center"/>
    </xf>
    <xf numFmtId="0" fontId="14" fillId="0" borderId="0" xfId="3">
      <alignment vertical="center"/>
    </xf>
    <xf numFmtId="0" fontId="3" fillId="0" borderId="0" xfId="0" applyFont="1" applyAlignment="1">
      <alignment horizontal="left" vertical="center" indent="1"/>
    </xf>
    <xf numFmtId="0" fontId="4" fillId="0" borderId="13" xfId="0" applyFont="1" applyBorder="1" applyAlignment="1">
      <alignment horizontal="left" vertical="center"/>
    </xf>
    <xf numFmtId="0" fontId="4" fillId="0" borderId="0" xfId="0" applyFont="1" applyAlignment="1">
      <alignment horizontal="left" vertical="center"/>
    </xf>
    <xf numFmtId="0" fontId="15" fillId="0" borderId="0" xfId="0" applyFont="1">
      <alignment vertical="center"/>
    </xf>
    <xf numFmtId="0" fontId="16" fillId="0" borderId="0" xfId="0" applyFont="1">
      <alignment vertical="center"/>
    </xf>
    <xf numFmtId="0" fontId="2" fillId="0" borderId="0" xfId="0" applyFont="1" applyAlignment="1"/>
    <xf numFmtId="38" fontId="2" fillId="2" borderId="3" xfId="2" applyFont="1" applyFill="1" applyBorder="1" applyProtection="1">
      <alignment vertical="center"/>
    </xf>
    <xf numFmtId="38" fontId="2" fillId="2" borderId="1" xfId="2" applyFont="1" applyFill="1" applyBorder="1" applyProtection="1">
      <alignment vertical="center"/>
    </xf>
    <xf numFmtId="38" fontId="2" fillId="2" borderId="9" xfId="2" applyFont="1" applyFill="1" applyBorder="1" applyProtection="1">
      <alignment vertical="center"/>
    </xf>
    <xf numFmtId="0" fontId="15" fillId="0" borderId="13" xfId="0" applyFont="1" applyBorder="1">
      <alignment vertical="center"/>
    </xf>
    <xf numFmtId="0" fontId="17" fillId="0" borderId="0" xfId="0" applyFont="1">
      <alignment vertical="center"/>
    </xf>
    <xf numFmtId="0" fontId="3" fillId="2" borderId="4" xfId="0" applyFont="1" applyFill="1" applyBorder="1" applyAlignment="1">
      <alignment horizontal="left" vertical="center" indent="1"/>
    </xf>
    <xf numFmtId="0" fontId="3" fillId="2" borderId="15" xfId="0" applyFont="1" applyFill="1" applyBorder="1" applyAlignment="1">
      <alignment horizontal="centerContinuous" vertical="center" wrapText="1"/>
    </xf>
    <xf numFmtId="0" fontId="3" fillId="2" borderId="3" xfId="0" applyFont="1" applyFill="1" applyBorder="1" applyAlignment="1">
      <alignment horizontal="centerContinuous" vertical="center" wrapText="1"/>
    </xf>
    <xf numFmtId="0" fontId="3" fillId="2" borderId="4" xfId="0" applyFont="1" applyFill="1" applyBorder="1" applyAlignment="1">
      <alignment vertical="center" wrapText="1"/>
    </xf>
    <xf numFmtId="0" fontId="3" fillId="2" borderId="21" xfId="0" applyFont="1" applyFill="1" applyBorder="1" applyAlignment="1">
      <alignment vertical="center" wrapText="1"/>
    </xf>
    <xf numFmtId="0" fontId="3" fillId="2" borderId="22" xfId="0" applyFont="1" applyFill="1" applyBorder="1" applyAlignment="1">
      <alignment vertical="center" wrapText="1"/>
    </xf>
    <xf numFmtId="0" fontId="2" fillId="0" borderId="4" xfId="0" applyFont="1" applyBorder="1" applyAlignment="1">
      <alignment horizontal="left" vertical="center" indent="1"/>
    </xf>
    <xf numFmtId="0" fontId="4" fillId="0" borderId="1" xfId="0" applyFont="1" applyBorder="1" applyAlignment="1">
      <alignment horizontal="left" vertical="center" indent="1"/>
    </xf>
    <xf numFmtId="38" fontId="2" fillId="0" borderId="1" xfId="2" applyFont="1" applyFill="1" applyBorder="1">
      <alignment vertical="center"/>
    </xf>
    <xf numFmtId="0" fontId="2" fillId="0" borderId="23" xfId="0" applyFont="1" applyBorder="1" applyAlignment="1">
      <alignment vertical="center" wrapText="1"/>
    </xf>
    <xf numFmtId="0" fontId="18" fillId="0" borderId="20" xfId="0" applyFont="1" applyBorder="1" applyAlignment="1">
      <alignment horizontal="left" vertical="center" indent="1"/>
    </xf>
    <xf numFmtId="0" fontId="18" fillId="0" borderId="8" xfId="0" applyFont="1" applyBorder="1" applyAlignment="1">
      <alignment horizontal="left" vertical="center" indent="1"/>
    </xf>
    <xf numFmtId="0" fontId="2" fillId="2" borderId="4" xfId="0" applyFont="1" applyFill="1" applyBorder="1" applyAlignment="1">
      <alignment horizontal="left" vertical="center" indent="1"/>
    </xf>
    <xf numFmtId="0" fontId="4" fillId="2" borderId="1" xfId="0" applyFont="1" applyFill="1" applyBorder="1" applyAlignment="1">
      <alignment horizontal="left" vertical="center" indent="1"/>
    </xf>
    <xf numFmtId="0" fontId="2" fillId="2" borderId="23" xfId="0" applyFont="1" applyFill="1" applyBorder="1" applyAlignment="1">
      <alignment vertical="center" wrapText="1"/>
    </xf>
    <xf numFmtId="38" fontId="2" fillId="2" borderId="24" xfId="2" applyFont="1" applyFill="1" applyBorder="1">
      <alignment vertical="center"/>
    </xf>
    <xf numFmtId="0" fontId="2" fillId="0" borderId="21" xfId="0" applyFont="1" applyBorder="1" applyAlignment="1">
      <alignment vertical="center" wrapText="1"/>
    </xf>
    <xf numFmtId="0" fontId="18" fillId="0" borderId="25" xfId="0" applyFont="1" applyBorder="1" applyAlignment="1">
      <alignment horizontal="left" vertical="center" indent="1"/>
    </xf>
    <xf numFmtId="0" fontId="2" fillId="2" borderId="26" xfId="0" applyFont="1" applyFill="1" applyBorder="1" applyAlignment="1">
      <alignment horizontal="left" vertical="center" indent="1"/>
    </xf>
    <xf numFmtId="0" fontId="2" fillId="2" borderId="21" xfId="0" applyFont="1" applyFill="1" applyBorder="1" applyAlignment="1">
      <alignment vertical="center" wrapText="1"/>
    </xf>
    <xf numFmtId="0" fontId="2" fillId="0" borderId="20" xfId="0" applyFont="1" applyBorder="1" applyAlignment="1">
      <alignment horizontal="left" vertical="center" indent="1"/>
    </xf>
    <xf numFmtId="0" fontId="2" fillId="2" borderId="8" xfId="0" applyFont="1" applyFill="1" applyBorder="1" applyAlignment="1">
      <alignment horizontal="left" vertical="center" indent="1"/>
    </xf>
    <xf numFmtId="38" fontId="2" fillId="2" borderId="27" xfId="2" applyFont="1" applyFill="1" applyBorder="1">
      <alignment vertical="center"/>
    </xf>
    <xf numFmtId="0" fontId="2" fillId="2" borderId="28" xfId="0" applyFont="1" applyFill="1" applyBorder="1" applyAlignment="1">
      <alignment vertical="center" wrapText="1"/>
    </xf>
    <xf numFmtId="38" fontId="2" fillId="2" borderId="29" xfId="2" applyFont="1" applyFill="1" applyBorder="1">
      <alignment vertical="center"/>
    </xf>
    <xf numFmtId="0" fontId="2" fillId="2" borderId="1" xfId="0" applyFont="1" applyFill="1" applyBorder="1" applyAlignment="1">
      <alignment horizontal="left" vertical="center" indent="1"/>
    </xf>
    <xf numFmtId="0" fontId="3" fillId="4" borderId="1" xfId="0" applyFont="1" applyFill="1" applyBorder="1" applyAlignment="1">
      <alignment horizontal="left" vertical="center" indent="1"/>
    </xf>
    <xf numFmtId="0" fontId="19" fillId="4" borderId="1" xfId="0" applyFont="1" applyFill="1" applyBorder="1" applyAlignment="1">
      <alignment horizontal="left" vertical="center" indent="1"/>
    </xf>
    <xf numFmtId="38" fontId="3" fillId="4" borderId="1" xfId="2" applyFont="1" applyFill="1" applyBorder="1">
      <alignment vertical="center"/>
    </xf>
    <xf numFmtId="0" fontId="3" fillId="4" borderId="23" xfId="0" applyFont="1" applyFill="1" applyBorder="1" applyAlignment="1">
      <alignment vertical="center" wrapText="1"/>
    </xf>
    <xf numFmtId="38" fontId="3" fillId="4" borderId="24" xfId="2" applyFont="1" applyFill="1" applyBorder="1">
      <alignment vertical="center"/>
    </xf>
    <xf numFmtId="49" fontId="0" fillId="3" borderId="1" xfId="0" applyNumberFormat="1" applyFill="1" applyBorder="1" applyAlignment="1" applyProtection="1">
      <alignment horizontal="left" vertical="center"/>
      <protection locked="0"/>
    </xf>
    <xf numFmtId="38" fontId="2" fillId="3" borderId="1" xfId="2" applyFont="1" applyFill="1" applyBorder="1" applyProtection="1">
      <alignment vertical="center"/>
      <protection locked="0"/>
    </xf>
    <xf numFmtId="0" fontId="2" fillId="3" borderId="23" xfId="0" applyFont="1" applyFill="1" applyBorder="1" applyAlignment="1" applyProtection="1">
      <alignment vertical="center" wrapText="1"/>
      <protection locked="0"/>
    </xf>
    <xf numFmtId="38" fontId="2" fillId="3" borderId="4" xfId="2" applyFont="1" applyFill="1" applyBorder="1" applyProtection="1">
      <alignment vertical="center"/>
      <protection locked="0"/>
    </xf>
    <xf numFmtId="0" fontId="2" fillId="3" borderId="21" xfId="0" applyFont="1" applyFill="1" applyBorder="1" applyAlignment="1" applyProtection="1">
      <alignment vertical="center" wrapText="1"/>
      <protection locked="0"/>
    </xf>
    <xf numFmtId="38" fontId="2" fillId="3" borderId="24" xfId="2" applyFont="1" applyFill="1" applyBorder="1" applyProtection="1">
      <alignment vertical="center"/>
      <protection locked="0"/>
    </xf>
    <xf numFmtId="38" fontId="2" fillId="3" borderId="22" xfId="2" applyFont="1" applyFill="1" applyBorder="1" applyProtection="1">
      <alignment vertical="center"/>
      <protection locked="0"/>
    </xf>
    <xf numFmtId="38" fontId="2" fillId="0" borderId="0" xfId="0" applyNumberFormat="1" applyFont="1">
      <alignment vertical="center"/>
    </xf>
    <xf numFmtId="0" fontId="21" fillId="0" borderId="0" xfId="0" applyFont="1">
      <alignment vertical="center"/>
    </xf>
    <xf numFmtId="0" fontId="14" fillId="0" borderId="0" xfId="3" applyBorder="1" applyAlignment="1">
      <alignment horizontal="left" vertical="center" indent="1"/>
    </xf>
    <xf numFmtId="38" fontId="3" fillId="0" borderId="1" xfId="2" applyFont="1" applyFill="1" applyBorder="1">
      <alignment vertical="center"/>
    </xf>
    <xf numFmtId="0" fontId="3" fillId="0" borderId="23" xfId="0" applyFont="1" applyBorder="1" applyAlignment="1">
      <alignment vertical="center" wrapText="1"/>
    </xf>
    <xf numFmtId="0" fontId="4" fillId="0" borderId="12" xfId="0" applyFont="1" applyBorder="1" applyAlignment="1">
      <alignment horizontal="left" vertical="center" indent="1"/>
    </xf>
    <xf numFmtId="0" fontId="3" fillId="0" borderId="2" xfId="0" applyFont="1" applyBorder="1" applyAlignment="1">
      <alignment horizontal="left" vertical="center" indent="1"/>
    </xf>
    <xf numFmtId="0" fontId="19" fillId="0" borderId="3" xfId="0" applyFont="1" applyBorder="1" applyAlignment="1">
      <alignment horizontal="left" vertical="center" indent="1"/>
    </xf>
    <xf numFmtId="0" fontId="15" fillId="0" borderId="0" xfId="0" applyFont="1" applyAlignment="1">
      <alignment horizontal="left" vertical="center" indent="1"/>
    </xf>
    <xf numFmtId="0" fontId="4" fillId="2" borderId="8" xfId="0" applyFont="1" applyFill="1" applyBorder="1" applyAlignment="1">
      <alignment horizontal="left" vertical="center" indent="1"/>
    </xf>
    <xf numFmtId="0" fontId="4" fillId="2" borderId="26" xfId="0" applyFont="1" applyFill="1" applyBorder="1" applyAlignment="1">
      <alignment horizontal="left" vertical="center" indent="1"/>
    </xf>
    <xf numFmtId="0" fontId="3" fillId="2" borderId="1" xfId="0" applyFont="1" applyFill="1" applyBorder="1" applyAlignment="1">
      <alignment horizontal="center" vertical="center" shrinkToFit="1"/>
    </xf>
    <xf numFmtId="0" fontId="2" fillId="0" borderId="2" xfId="0" applyFont="1" applyBorder="1" applyAlignment="1">
      <alignment horizontal="left" vertical="center" indent="1"/>
    </xf>
    <xf numFmtId="0" fontId="2" fillId="0" borderId="2" xfId="0" applyFont="1" applyBorder="1" applyAlignment="1">
      <alignment horizontal="left" vertical="center" indent="2"/>
    </xf>
    <xf numFmtId="0" fontId="2" fillId="2" borderId="2" xfId="0" applyFont="1" applyFill="1" applyBorder="1" applyAlignment="1">
      <alignment horizontal="right" vertical="center" wrapText="1"/>
    </xf>
    <xf numFmtId="0" fontId="4" fillId="0" borderId="13" xfId="0" applyFont="1" applyBorder="1">
      <alignment vertical="center"/>
    </xf>
    <xf numFmtId="0" fontId="4" fillId="2" borderId="2" xfId="0" applyFont="1" applyFill="1" applyBorder="1" applyAlignment="1">
      <alignment horizontal="left" vertical="center"/>
    </xf>
    <xf numFmtId="0" fontId="4" fillId="0" borderId="2" xfId="0" applyFont="1" applyBorder="1" applyAlignment="1">
      <alignment horizontal="left" vertical="center"/>
    </xf>
    <xf numFmtId="0" fontId="11" fillId="0" borderId="0" xfId="0" applyFont="1" applyAlignment="1"/>
    <xf numFmtId="10" fontId="11" fillId="2" borderId="1" xfId="1" applyNumberFormat="1" applyFont="1" applyFill="1" applyBorder="1" applyAlignment="1">
      <alignment horizontal="center" vertical="center"/>
    </xf>
    <xf numFmtId="0" fontId="12" fillId="0" borderId="11" xfId="0" applyFont="1" applyBorder="1" applyAlignment="1">
      <alignment horizontal="right" vertical="center"/>
    </xf>
    <xf numFmtId="177" fontId="22" fillId="0" borderId="0" xfId="0" applyNumberFormat="1" applyFont="1" applyAlignment="1">
      <alignment horizontal="left" vertical="center"/>
    </xf>
    <xf numFmtId="10" fontId="22" fillId="0" borderId="0" xfId="1" applyNumberFormat="1" applyFont="1">
      <alignment vertical="center"/>
    </xf>
    <xf numFmtId="0" fontId="0" fillId="0" borderId="2" xfId="0" applyBorder="1">
      <alignment vertical="center"/>
    </xf>
    <xf numFmtId="0" fontId="0" fillId="0" borderId="3" xfId="0" applyBorder="1">
      <alignment vertical="center"/>
    </xf>
    <xf numFmtId="0" fontId="16" fillId="0" borderId="9" xfId="0" applyFont="1" applyBorder="1">
      <alignment vertical="center"/>
    </xf>
    <xf numFmtId="0" fontId="15" fillId="0" borderId="0" xfId="0" applyFont="1" applyAlignment="1">
      <alignment horizontal="left" indent="1"/>
    </xf>
    <xf numFmtId="0" fontId="0" fillId="0" borderId="11" xfId="0" applyBorder="1">
      <alignment vertical="center"/>
    </xf>
    <xf numFmtId="0" fontId="0" fillId="2" borderId="1" xfId="0" applyFill="1" applyBorder="1" applyAlignment="1">
      <alignment horizontal="left" vertical="center"/>
    </xf>
    <xf numFmtId="0" fontId="2" fillId="2" borderId="16" xfId="0" applyFont="1" applyFill="1" applyBorder="1" applyAlignment="1">
      <alignment horizontal="right" vertical="center"/>
    </xf>
    <xf numFmtId="0" fontId="2" fillId="2" borderId="17" xfId="0" applyFont="1" applyFill="1" applyBorder="1" applyAlignment="1">
      <alignment horizontal="left" vertical="center"/>
    </xf>
    <xf numFmtId="0" fontId="2" fillId="2" borderId="18" xfId="0" applyFont="1" applyFill="1" applyBorder="1" applyAlignment="1">
      <alignment horizontal="left" vertical="center"/>
    </xf>
    <xf numFmtId="0" fontId="3" fillId="2" borderId="19" xfId="0" applyFont="1" applyFill="1" applyBorder="1">
      <alignment vertical="center"/>
    </xf>
    <xf numFmtId="10" fontId="11" fillId="2" borderId="9" xfId="1" applyNumberFormat="1" applyFont="1" applyFill="1" applyBorder="1" applyAlignment="1">
      <alignment horizontal="center" vertical="center"/>
    </xf>
    <xf numFmtId="0" fontId="11" fillId="2" borderId="1" xfId="0" applyFont="1" applyFill="1" applyBorder="1" applyAlignment="1">
      <alignment horizontal="center" vertical="center"/>
    </xf>
    <xf numFmtId="0" fontId="3" fillId="2" borderId="1" xfId="0" applyFont="1" applyFill="1" applyBorder="1" applyAlignment="1">
      <alignment horizontal="centerContinuous" vertical="center"/>
    </xf>
    <xf numFmtId="180" fontId="3" fillId="2" borderId="1" xfId="0" applyNumberFormat="1" applyFont="1" applyFill="1" applyBorder="1" applyAlignment="1">
      <alignment horizontal="center" vertical="center" shrinkToFit="1"/>
    </xf>
    <xf numFmtId="0" fontId="16" fillId="0" borderId="16" xfId="0" applyFont="1" applyBorder="1">
      <alignment vertical="center"/>
    </xf>
    <xf numFmtId="0" fontId="23" fillId="0" borderId="0" xfId="0" applyFont="1">
      <alignment vertical="center"/>
    </xf>
    <xf numFmtId="0" fontId="2" fillId="0" borderId="17" xfId="0" applyFont="1" applyBorder="1">
      <alignment vertical="center"/>
    </xf>
    <xf numFmtId="0" fontId="2" fillId="0" borderId="30" xfId="0" applyFont="1" applyBorder="1">
      <alignment vertical="center"/>
    </xf>
    <xf numFmtId="177" fontId="0" fillId="3" borderId="1" xfId="0" applyNumberFormat="1" applyFill="1" applyBorder="1" applyAlignment="1" applyProtection="1">
      <alignment horizontal="left" vertical="center"/>
      <protection locked="0"/>
    </xf>
    <xf numFmtId="179" fontId="2" fillId="3" borderId="1" xfId="0" applyNumberFormat="1" applyFont="1" applyFill="1" applyBorder="1" applyAlignment="1" applyProtection="1">
      <alignment horizontal="left" vertical="center"/>
      <protection locked="0"/>
    </xf>
    <xf numFmtId="38" fontId="2" fillId="3" borderId="3" xfId="2" applyFont="1" applyFill="1" applyBorder="1" applyProtection="1">
      <alignment vertical="center"/>
      <protection locked="0"/>
    </xf>
    <xf numFmtId="38" fontId="2" fillId="3" borderId="9" xfId="2" applyFont="1" applyFill="1" applyBorder="1" applyProtection="1">
      <alignment vertical="center"/>
      <protection locked="0"/>
    </xf>
    <xf numFmtId="0" fontId="2" fillId="3" borderId="3" xfId="2" applyNumberFormat="1" applyFont="1" applyFill="1" applyBorder="1" applyProtection="1">
      <alignment vertical="center"/>
      <protection locked="0"/>
    </xf>
    <xf numFmtId="0" fontId="2" fillId="3" borderId="3" xfId="0" applyFont="1" applyFill="1" applyBorder="1" applyProtection="1">
      <alignment vertical="center"/>
      <protection locked="0"/>
    </xf>
    <xf numFmtId="0" fontId="2" fillId="3" borderId="1" xfId="0" applyFont="1" applyFill="1" applyBorder="1" applyAlignment="1" applyProtection="1">
      <alignment horizontal="left" vertical="center"/>
      <protection locked="0"/>
    </xf>
    <xf numFmtId="10" fontId="2" fillId="3" borderId="3" xfId="1" applyNumberFormat="1" applyFont="1" applyFill="1" applyBorder="1" applyProtection="1">
      <alignment vertical="center"/>
      <protection locked="0"/>
    </xf>
    <xf numFmtId="0" fontId="2" fillId="3" borderId="6" xfId="0" applyFont="1" applyFill="1" applyBorder="1" applyProtection="1">
      <alignment vertical="center"/>
      <protection locked="0"/>
    </xf>
    <xf numFmtId="0" fontId="2" fillId="3" borderId="1" xfId="0" applyFont="1" applyFill="1" applyBorder="1" applyProtection="1">
      <alignment vertical="center"/>
      <protection locked="0"/>
    </xf>
    <xf numFmtId="0" fontId="0" fillId="3" borderId="8" xfId="0" applyFill="1" applyBorder="1" applyAlignment="1" applyProtection="1">
      <alignment horizontal="left" vertical="center"/>
      <protection locked="0"/>
    </xf>
    <xf numFmtId="0" fontId="0" fillId="3" borderId="1" xfId="0" applyFill="1" applyBorder="1" applyAlignment="1" applyProtection="1">
      <alignment horizontal="left" vertical="center"/>
      <protection locked="0"/>
    </xf>
    <xf numFmtId="38" fontId="2" fillId="3" borderId="11" xfId="2" applyFont="1" applyFill="1" applyBorder="1" applyProtection="1">
      <alignment vertical="center"/>
      <protection locked="0"/>
    </xf>
    <xf numFmtId="177" fontId="0" fillId="2" borderId="1" xfId="0" applyNumberFormat="1" applyFill="1" applyBorder="1" applyAlignment="1">
      <alignment horizontal="left" vertical="center"/>
    </xf>
    <xf numFmtId="0" fontId="3" fillId="2" borderId="4" xfId="0" applyFont="1" applyFill="1" applyBorder="1" applyAlignment="1">
      <alignment horizontal="centerContinuous" vertical="center"/>
    </xf>
    <xf numFmtId="0" fontId="2" fillId="2" borderId="4" xfId="0" applyFont="1" applyFill="1" applyBorder="1" applyAlignment="1">
      <alignment horizontal="centerContinuous" vertical="center"/>
    </xf>
    <xf numFmtId="0" fontId="2" fillId="2" borderId="21" xfId="0" applyFont="1" applyFill="1" applyBorder="1" applyAlignment="1">
      <alignment horizontal="centerContinuous" vertical="center"/>
    </xf>
    <xf numFmtId="0" fontId="3" fillId="2" borderId="22" xfId="0" applyFont="1" applyFill="1" applyBorder="1" applyAlignment="1">
      <alignment horizontal="centerContinuous" vertical="center"/>
    </xf>
    <xf numFmtId="0" fontId="2" fillId="0" borderId="15" xfId="0" applyFont="1" applyBorder="1" applyAlignment="1">
      <alignment vertical="center" wrapText="1"/>
    </xf>
    <xf numFmtId="0" fontId="0" fillId="0" borderId="13" xfId="0" applyBorder="1" applyAlignment="1">
      <alignment vertical="center"/>
    </xf>
    <xf numFmtId="0" fontId="0" fillId="0" borderId="3" xfId="0" applyBorder="1" applyAlignment="1">
      <alignment vertical="center"/>
    </xf>
    <xf numFmtId="10" fontId="11" fillId="2" borderId="4" xfId="1" applyNumberFormat="1" applyFont="1" applyFill="1" applyBorder="1" applyAlignment="1">
      <alignment horizontal="center" vertical="center"/>
    </xf>
    <xf numFmtId="10" fontId="11" fillId="2" borderId="8" xfId="1" applyNumberFormat="1" applyFont="1" applyFill="1" applyBorder="1" applyAlignment="1">
      <alignment horizontal="center" vertical="center"/>
    </xf>
  </cellXfs>
  <cellStyles count="4">
    <cellStyle name="パーセント" xfId="1" builtinId="5"/>
    <cellStyle name="ハイパーリンク" xfId="3" builtinId="8"/>
    <cellStyle name="桁区切り" xfId="2" builtinId="6"/>
    <cellStyle name="標準" xfId="0" builtinId="0"/>
  </cellStyles>
  <dxfs count="109">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s>
  <tableStyles count="0" defaultTableStyle="TableStyleMedium2" defaultPivotStyle="PivotStyleLight16"/>
  <colors>
    <mruColors>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280148</xdr:colOff>
      <xdr:row>3</xdr:row>
      <xdr:rowOff>0</xdr:rowOff>
    </xdr:from>
    <xdr:to>
      <xdr:col>2</xdr:col>
      <xdr:colOff>1643117</xdr:colOff>
      <xdr:row>4</xdr:row>
      <xdr:rowOff>14294</xdr:rowOff>
    </xdr:to>
    <xdr:grpSp>
      <xdr:nvGrpSpPr>
        <xdr:cNvPr id="2" name="グループ化 1">
          <a:extLst>
            <a:ext uri="{FF2B5EF4-FFF2-40B4-BE49-F238E27FC236}">
              <a16:creationId xmlns:a16="http://schemas.microsoft.com/office/drawing/2014/main" id="{39050C3A-9B1C-4517-9E8E-AA4D8B688193}"/>
            </a:ext>
          </a:extLst>
        </xdr:cNvPr>
        <xdr:cNvGrpSpPr/>
      </xdr:nvGrpSpPr>
      <xdr:grpSpPr>
        <a:xfrm>
          <a:off x="504266" y="582706"/>
          <a:ext cx="2606822" cy="216000"/>
          <a:chOff x="10186146" y="579822"/>
          <a:chExt cx="2606822" cy="216000"/>
        </a:xfrm>
      </xdr:grpSpPr>
      <xdr:sp macro="" textlink="">
        <xdr:nvSpPr>
          <xdr:cNvPr id="3" name="テキスト ボックス 2">
            <a:extLst>
              <a:ext uri="{FF2B5EF4-FFF2-40B4-BE49-F238E27FC236}">
                <a16:creationId xmlns:a16="http://schemas.microsoft.com/office/drawing/2014/main" id="{C0B3DAC1-22C7-E630-7EF4-EF30B8994B3D}"/>
              </a:ext>
            </a:extLst>
          </xdr:cNvPr>
          <xdr:cNvSpPr txBox="1"/>
        </xdr:nvSpPr>
        <xdr:spPr>
          <a:xfrm>
            <a:off x="10186146" y="579822"/>
            <a:ext cx="792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23B976D0-CB18-1C6C-0C65-6780C706F507}"/>
              </a:ext>
            </a:extLst>
          </xdr:cNvPr>
          <xdr:cNvSpPr txBox="1"/>
        </xdr:nvSpPr>
        <xdr:spPr>
          <a:xfrm>
            <a:off x="10992968" y="580804"/>
            <a:ext cx="180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11206</xdr:colOff>
      <xdr:row>9</xdr:row>
      <xdr:rowOff>151148</xdr:rowOff>
    </xdr:to>
    <xdr:grpSp>
      <xdr:nvGrpSpPr>
        <xdr:cNvPr id="2" name="グループ化 1">
          <a:extLst>
            <a:ext uri="{FF2B5EF4-FFF2-40B4-BE49-F238E27FC236}">
              <a16:creationId xmlns:a16="http://schemas.microsoft.com/office/drawing/2014/main" id="{74CEEA38-8565-4AC5-A42B-B048209083B4}"/>
            </a:ext>
          </a:extLst>
        </xdr:cNvPr>
        <xdr:cNvGrpSpPr/>
      </xdr:nvGrpSpPr>
      <xdr:grpSpPr>
        <a:xfrm>
          <a:off x="12192000" y="1736913"/>
          <a:ext cx="6656294" cy="252000"/>
          <a:chOff x="12192000" y="1333501"/>
          <a:chExt cx="6656294" cy="252000"/>
        </a:xfrm>
      </xdr:grpSpPr>
      <xdr:cxnSp macro="">
        <xdr:nvCxnSpPr>
          <xdr:cNvPr id="3" name="直線矢印コネクタ 2">
            <a:extLst>
              <a:ext uri="{FF2B5EF4-FFF2-40B4-BE49-F238E27FC236}">
                <a16:creationId xmlns:a16="http://schemas.microsoft.com/office/drawing/2014/main" id="{BB64C326-1325-A5A1-1576-13BA00BD0748}"/>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FD5861E0-2977-DABE-9779-098916C31646}"/>
              </a:ext>
            </a:extLst>
          </xdr:cNvPr>
          <xdr:cNvSpPr txBox="1"/>
        </xdr:nvSpPr>
        <xdr:spPr>
          <a:xfrm>
            <a:off x="14026147"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11</xdr:col>
      <xdr:colOff>710330</xdr:colOff>
      <xdr:row>6</xdr:row>
      <xdr:rowOff>30733</xdr:rowOff>
    </xdr:from>
    <xdr:to>
      <xdr:col>15</xdr:col>
      <xdr:colOff>930089</xdr:colOff>
      <xdr:row>8</xdr:row>
      <xdr:rowOff>57080</xdr:rowOff>
    </xdr:to>
    <xdr:grpSp>
      <xdr:nvGrpSpPr>
        <xdr:cNvPr id="5" name="グループ化 4">
          <a:extLst>
            <a:ext uri="{FF2B5EF4-FFF2-40B4-BE49-F238E27FC236}">
              <a16:creationId xmlns:a16="http://schemas.microsoft.com/office/drawing/2014/main" id="{36C777D8-F62F-4B57-AA74-834C9DCC3CDC}"/>
            </a:ext>
          </a:extLst>
        </xdr:cNvPr>
        <xdr:cNvGrpSpPr/>
      </xdr:nvGrpSpPr>
      <xdr:grpSpPr>
        <a:xfrm>
          <a:off x="14784918"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434D3F2F-BDF7-FCCD-0EEB-C051709382AA}"/>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E2DA2261-8AE0-73B8-E4B9-B2AD1AEC71F8}"/>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AB0B6394-AEE9-DF58-5A51-8D7D3433699D}"/>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FF45C48F-F84B-11C0-74B4-63A6B427705A}"/>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4C7B2456-D1B1-0350-C079-F3698D8DB70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A9EFFD8E-B7E3-490B-859C-E1155F053B31}"/>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FAD72CE4-27C4-48E2-A798-9A3AA0C51821}"/>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4894C009-0BF4-4AF9-B84F-6F56881D5436}"/>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FFEDCE2B-274A-4907-99E5-229AF93A3CD9}"/>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120B1D0B-A20F-8ABB-EBDC-C3001EF79F2B}"/>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81B25B90-0368-1E8D-4501-9F5F3E83467C}"/>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11.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11206</xdr:colOff>
      <xdr:row>9</xdr:row>
      <xdr:rowOff>151148</xdr:rowOff>
    </xdr:to>
    <xdr:grpSp>
      <xdr:nvGrpSpPr>
        <xdr:cNvPr id="2" name="グループ化 1">
          <a:extLst>
            <a:ext uri="{FF2B5EF4-FFF2-40B4-BE49-F238E27FC236}">
              <a16:creationId xmlns:a16="http://schemas.microsoft.com/office/drawing/2014/main" id="{E3398BE3-1707-44C3-B4AC-4F22232976AD}"/>
            </a:ext>
          </a:extLst>
        </xdr:cNvPr>
        <xdr:cNvGrpSpPr/>
      </xdr:nvGrpSpPr>
      <xdr:grpSpPr>
        <a:xfrm>
          <a:off x="12192000" y="1736913"/>
          <a:ext cx="6656294" cy="252000"/>
          <a:chOff x="12192000" y="1333501"/>
          <a:chExt cx="6656294" cy="252000"/>
        </a:xfrm>
      </xdr:grpSpPr>
      <xdr:cxnSp macro="">
        <xdr:nvCxnSpPr>
          <xdr:cNvPr id="3" name="直線矢印コネクタ 2">
            <a:extLst>
              <a:ext uri="{FF2B5EF4-FFF2-40B4-BE49-F238E27FC236}">
                <a16:creationId xmlns:a16="http://schemas.microsoft.com/office/drawing/2014/main" id="{6269E437-404A-53E4-4DA6-55A267876FDC}"/>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11A1031B-0CD3-B391-D897-383F1D4E0A73}"/>
              </a:ext>
            </a:extLst>
          </xdr:cNvPr>
          <xdr:cNvSpPr txBox="1"/>
        </xdr:nvSpPr>
        <xdr:spPr>
          <a:xfrm>
            <a:off x="14026147"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11</xdr:col>
      <xdr:colOff>710330</xdr:colOff>
      <xdr:row>6</xdr:row>
      <xdr:rowOff>30733</xdr:rowOff>
    </xdr:from>
    <xdr:to>
      <xdr:col>15</xdr:col>
      <xdr:colOff>930089</xdr:colOff>
      <xdr:row>8</xdr:row>
      <xdr:rowOff>57080</xdr:rowOff>
    </xdr:to>
    <xdr:grpSp>
      <xdr:nvGrpSpPr>
        <xdr:cNvPr id="5" name="グループ化 4">
          <a:extLst>
            <a:ext uri="{FF2B5EF4-FFF2-40B4-BE49-F238E27FC236}">
              <a16:creationId xmlns:a16="http://schemas.microsoft.com/office/drawing/2014/main" id="{9CC54123-4966-4282-81E9-B080C7E9529C}"/>
            </a:ext>
          </a:extLst>
        </xdr:cNvPr>
        <xdr:cNvGrpSpPr/>
      </xdr:nvGrpSpPr>
      <xdr:grpSpPr>
        <a:xfrm>
          <a:off x="14784918"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5C04CE50-041D-4DEE-348E-ACFE2BA7B87D}"/>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60300647-59DA-C8E7-25A7-538768C8970A}"/>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A88F77D4-3CD7-2539-CE1C-E47990795CF2}"/>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D48D1F47-47BD-A4E5-ED19-369C54941E74}"/>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D578FDAF-BEDD-8593-4C22-E28D25B753E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AFDA68DB-8E51-4AFC-A887-893BC89B806B}"/>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FDCA54A2-F0F9-49C4-A7CD-2734EE77E817}"/>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DD65976A-81EA-48A6-B381-6F41FF6E9AB7}"/>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448A312C-2FAE-4928-8D06-6FDA7ED9FA10}"/>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BA673019-3AC1-B380-E1F4-BACD70792183}"/>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67B55DB8-82FD-8A0F-535D-BCFD95E6E7C4}"/>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12.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11206</xdr:colOff>
      <xdr:row>9</xdr:row>
      <xdr:rowOff>151148</xdr:rowOff>
    </xdr:to>
    <xdr:grpSp>
      <xdr:nvGrpSpPr>
        <xdr:cNvPr id="2" name="グループ化 1">
          <a:extLst>
            <a:ext uri="{FF2B5EF4-FFF2-40B4-BE49-F238E27FC236}">
              <a16:creationId xmlns:a16="http://schemas.microsoft.com/office/drawing/2014/main" id="{5F23515A-9F80-45B5-B5D3-0FED90883CA2}"/>
            </a:ext>
          </a:extLst>
        </xdr:cNvPr>
        <xdr:cNvGrpSpPr/>
      </xdr:nvGrpSpPr>
      <xdr:grpSpPr>
        <a:xfrm>
          <a:off x="12192000" y="1736913"/>
          <a:ext cx="6656294" cy="252000"/>
          <a:chOff x="12192000" y="1333501"/>
          <a:chExt cx="6656294" cy="252000"/>
        </a:xfrm>
      </xdr:grpSpPr>
      <xdr:cxnSp macro="">
        <xdr:nvCxnSpPr>
          <xdr:cNvPr id="3" name="直線矢印コネクタ 2">
            <a:extLst>
              <a:ext uri="{FF2B5EF4-FFF2-40B4-BE49-F238E27FC236}">
                <a16:creationId xmlns:a16="http://schemas.microsoft.com/office/drawing/2014/main" id="{A37C5580-F2B1-E7D7-7A96-4ACB2723E218}"/>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98AF23B0-889B-D05B-EA60-BE19E04D7652}"/>
              </a:ext>
            </a:extLst>
          </xdr:cNvPr>
          <xdr:cNvSpPr txBox="1"/>
        </xdr:nvSpPr>
        <xdr:spPr>
          <a:xfrm>
            <a:off x="14026147"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11</xdr:col>
      <xdr:colOff>710330</xdr:colOff>
      <xdr:row>6</xdr:row>
      <xdr:rowOff>30733</xdr:rowOff>
    </xdr:from>
    <xdr:to>
      <xdr:col>15</xdr:col>
      <xdr:colOff>930089</xdr:colOff>
      <xdr:row>8</xdr:row>
      <xdr:rowOff>57080</xdr:rowOff>
    </xdr:to>
    <xdr:grpSp>
      <xdr:nvGrpSpPr>
        <xdr:cNvPr id="5" name="グループ化 4">
          <a:extLst>
            <a:ext uri="{FF2B5EF4-FFF2-40B4-BE49-F238E27FC236}">
              <a16:creationId xmlns:a16="http://schemas.microsoft.com/office/drawing/2014/main" id="{BDDD8710-657B-40D2-9995-8910FFCF207B}"/>
            </a:ext>
          </a:extLst>
        </xdr:cNvPr>
        <xdr:cNvGrpSpPr/>
      </xdr:nvGrpSpPr>
      <xdr:grpSpPr>
        <a:xfrm>
          <a:off x="14784918"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8888CE41-E3A8-2DD7-E4A3-F8044E812353}"/>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7B2350EC-3C9B-C2FB-EE28-025B24079C5E}"/>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438AA12F-11C9-E97E-97EE-B7FA8C7837CC}"/>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10DB1FF6-364C-36B9-1737-C30CCF9B7617}"/>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4A78D9F6-EAF0-8E89-65DF-F9A4158E8F60}"/>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A0D7A816-2373-491B-A7F4-21EA9A1CEF74}"/>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E7859D78-5FA8-4A45-AD50-D5ECE566FD08}"/>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ACB34E2F-9F2B-41C2-8C15-3CE2EAEBB288}"/>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442B5CC9-14EA-45E6-A4F1-6D1719011C71}"/>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25AE3AFB-67FA-4C74-2B1B-47E057B15DDF}"/>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DDFF63FC-9C11-0540-3FB0-D74613E71550}"/>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11206</xdr:colOff>
      <xdr:row>9</xdr:row>
      <xdr:rowOff>151148</xdr:rowOff>
    </xdr:to>
    <xdr:grpSp>
      <xdr:nvGrpSpPr>
        <xdr:cNvPr id="2" name="グループ化 1">
          <a:extLst>
            <a:ext uri="{FF2B5EF4-FFF2-40B4-BE49-F238E27FC236}">
              <a16:creationId xmlns:a16="http://schemas.microsoft.com/office/drawing/2014/main" id="{5440DF55-D535-56FA-1EDE-9F4082ED0D82}"/>
            </a:ext>
          </a:extLst>
        </xdr:cNvPr>
        <xdr:cNvGrpSpPr/>
      </xdr:nvGrpSpPr>
      <xdr:grpSpPr>
        <a:xfrm>
          <a:off x="12192000" y="1736913"/>
          <a:ext cx="6656294" cy="252000"/>
          <a:chOff x="12192000" y="1333501"/>
          <a:chExt cx="6656294" cy="252000"/>
        </a:xfrm>
      </xdr:grpSpPr>
      <xdr:cxnSp macro="">
        <xdr:nvCxnSpPr>
          <xdr:cNvPr id="13" name="直線矢印コネクタ 12">
            <a:extLst>
              <a:ext uri="{FF2B5EF4-FFF2-40B4-BE49-F238E27FC236}">
                <a16:creationId xmlns:a16="http://schemas.microsoft.com/office/drawing/2014/main" id="{D6F7515B-BF6E-3F82-724F-FCBC2A5C0039}"/>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4" name="テキスト ボックス 13">
            <a:extLst>
              <a:ext uri="{FF2B5EF4-FFF2-40B4-BE49-F238E27FC236}">
                <a16:creationId xmlns:a16="http://schemas.microsoft.com/office/drawing/2014/main" id="{EB6641F4-249B-31BC-0EE9-AE0A1B23D4F0}"/>
              </a:ext>
            </a:extLst>
          </xdr:cNvPr>
          <xdr:cNvSpPr txBox="1"/>
        </xdr:nvSpPr>
        <xdr:spPr>
          <a:xfrm>
            <a:off x="14026147"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11</xdr:col>
      <xdr:colOff>710330</xdr:colOff>
      <xdr:row>6</xdr:row>
      <xdr:rowOff>30733</xdr:rowOff>
    </xdr:from>
    <xdr:to>
      <xdr:col>15</xdr:col>
      <xdr:colOff>930089</xdr:colOff>
      <xdr:row>8</xdr:row>
      <xdr:rowOff>57080</xdr:rowOff>
    </xdr:to>
    <xdr:grpSp>
      <xdr:nvGrpSpPr>
        <xdr:cNvPr id="9" name="グループ化 8">
          <a:extLst>
            <a:ext uri="{FF2B5EF4-FFF2-40B4-BE49-F238E27FC236}">
              <a16:creationId xmlns:a16="http://schemas.microsoft.com/office/drawing/2014/main" id="{B4EC9D0F-BD05-CBBE-BA72-2ED805BB7876}"/>
            </a:ext>
          </a:extLst>
        </xdr:cNvPr>
        <xdr:cNvGrpSpPr/>
      </xdr:nvGrpSpPr>
      <xdr:grpSpPr>
        <a:xfrm>
          <a:off x="14784918" y="1263380"/>
          <a:ext cx="4029759" cy="429759"/>
          <a:chOff x="9429751" y="685800"/>
          <a:chExt cx="4032000" cy="432000"/>
        </a:xfrm>
      </xdr:grpSpPr>
      <xdr:sp macro="" textlink="">
        <xdr:nvSpPr>
          <xdr:cNvPr id="4" name="テキスト ボックス 3">
            <a:extLst>
              <a:ext uri="{FF2B5EF4-FFF2-40B4-BE49-F238E27FC236}">
                <a16:creationId xmlns:a16="http://schemas.microsoft.com/office/drawing/2014/main" id="{0DF6E517-1172-4DEA-BD1B-E1E763B1F512}"/>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5" name="テキスト ボックス 4">
            <a:extLst>
              <a:ext uri="{FF2B5EF4-FFF2-40B4-BE49-F238E27FC236}">
                <a16:creationId xmlns:a16="http://schemas.microsoft.com/office/drawing/2014/main" id="{C74169B2-136C-41A0-95E3-8379C2B2EFD6}"/>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6" name="テキスト ボックス 5">
            <a:extLst>
              <a:ext uri="{FF2B5EF4-FFF2-40B4-BE49-F238E27FC236}">
                <a16:creationId xmlns:a16="http://schemas.microsoft.com/office/drawing/2014/main" id="{EB4F3FF5-35D7-414F-9CCF-ACB01079B4AF}"/>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7" name="正方形/長方形 6">
            <a:extLst>
              <a:ext uri="{FF2B5EF4-FFF2-40B4-BE49-F238E27FC236}">
                <a16:creationId xmlns:a16="http://schemas.microsoft.com/office/drawing/2014/main" id="{978F1413-EC98-648E-2CE1-F8059CFB0234}"/>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a:extLst>
              <a:ext uri="{FF2B5EF4-FFF2-40B4-BE49-F238E27FC236}">
                <a16:creationId xmlns:a16="http://schemas.microsoft.com/office/drawing/2014/main" id="{97434E10-5996-4AC8-9A98-06E08494E879}"/>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0" name="テキスト ボックス 9">
          <a:extLst>
            <a:ext uri="{FF2B5EF4-FFF2-40B4-BE49-F238E27FC236}">
              <a16:creationId xmlns:a16="http://schemas.microsoft.com/office/drawing/2014/main" id="{76C10464-BC02-4131-A468-97722BD2CF32}"/>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721C2B10-4CA8-0D82-DECC-3F8E6B27823B}"/>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22" name="直線矢印コネクタ 11">
          <a:extLst>
            <a:ext uri="{FF2B5EF4-FFF2-40B4-BE49-F238E27FC236}">
              <a16:creationId xmlns:a16="http://schemas.microsoft.com/office/drawing/2014/main" id="{CC5D882E-9007-4B02-8D11-870052B8BC6C}"/>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26" name="グループ化 25">
          <a:extLst>
            <a:ext uri="{FF2B5EF4-FFF2-40B4-BE49-F238E27FC236}">
              <a16:creationId xmlns:a16="http://schemas.microsoft.com/office/drawing/2014/main" id="{92CB60C1-9E85-36F6-5933-6FD7A0521E9E}"/>
            </a:ext>
          </a:extLst>
        </xdr:cNvPr>
        <xdr:cNvGrpSpPr/>
      </xdr:nvGrpSpPr>
      <xdr:grpSpPr>
        <a:xfrm>
          <a:off x="582706" y="523792"/>
          <a:ext cx="8288380" cy="216000"/>
          <a:chOff x="10186146" y="579822"/>
          <a:chExt cx="8288380" cy="216000"/>
        </a:xfrm>
      </xdr:grpSpPr>
      <xdr:sp macro="" textlink="">
        <xdr:nvSpPr>
          <xdr:cNvPr id="24" name="テキスト ボックス 23">
            <a:extLst>
              <a:ext uri="{FF2B5EF4-FFF2-40B4-BE49-F238E27FC236}">
                <a16:creationId xmlns:a16="http://schemas.microsoft.com/office/drawing/2014/main" id="{2B0B4BC4-E622-4DDA-948E-B0BA88284E87}"/>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25" name="テキスト ボックス 24">
            <a:extLst>
              <a:ext uri="{FF2B5EF4-FFF2-40B4-BE49-F238E27FC236}">
                <a16:creationId xmlns:a16="http://schemas.microsoft.com/office/drawing/2014/main" id="{B25F5CAB-DA59-43E8-819B-E0FC69A6E4A1}"/>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44823</xdr:colOff>
      <xdr:row>2</xdr:row>
      <xdr:rowOff>268942</xdr:rowOff>
    </xdr:from>
    <xdr:to>
      <xdr:col>3</xdr:col>
      <xdr:colOff>1217292</xdr:colOff>
      <xdr:row>3</xdr:row>
      <xdr:rowOff>182383</xdr:rowOff>
    </xdr:to>
    <xdr:grpSp>
      <xdr:nvGrpSpPr>
        <xdr:cNvPr id="5" name="グループ化 4">
          <a:extLst>
            <a:ext uri="{FF2B5EF4-FFF2-40B4-BE49-F238E27FC236}">
              <a16:creationId xmlns:a16="http://schemas.microsoft.com/office/drawing/2014/main" id="{20B3A1AA-56D7-4E92-868B-223F703D214C}"/>
            </a:ext>
          </a:extLst>
        </xdr:cNvPr>
        <xdr:cNvGrpSpPr/>
      </xdr:nvGrpSpPr>
      <xdr:grpSpPr>
        <a:xfrm>
          <a:off x="627529" y="549089"/>
          <a:ext cx="2606822" cy="216000"/>
          <a:chOff x="10186146" y="579822"/>
          <a:chExt cx="2606822" cy="216000"/>
        </a:xfrm>
      </xdr:grpSpPr>
      <xdr:sp macro="" textlink="">
        <xdr:nvSpPr>
          <xdr:cNvPr id="6" name="テキスト ボックス 5">
            <a:extLst>
              <a:ext uri="{FF2B5EF4-FFF2-40B4-BE49-F238E27FC236}">
                <a16:creationId xmlns:a16="http://schemas.microsoft.com/office/drawing/2014/main" id="{AE796E09-3F23-8316-91A0-5261B942C475}"/>
              </a:ext>
            </a:extLst>
          </xdr:cNvPr>
          <xdr:cNvSpPr txBox="1"/>
        </xdr:nvSpPr>
        <xdr:spPr>
          <a:xfrm>
            <a:off x="10186146" y="579822"/>
            <a:ext cx="792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D1D008C4-2DE3-830A-DDE3-E29817A5F0AE}"/>
              </a:ext>
            </a:extLst>
          </xdr:cNvPr>
          <xdr:cNvSpPr txBox="1"/>
        </xdr:nvSpPr>
        <xdr:spPr>
          <a:xfrm>
            <a:off x="10992968" y="580804"/>
            <a:ext cx="180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twoCellAnchor>
    <xdr:from>
      <xdr:col>8</xdr:col>
      <xdr:colOff>2431676</xdr:colOff>
      <xdr:row>7</xdr:row>
      <xdr:rowOff>201706</xdr:rowOff>
    </xdr:from>
    <xdr:to>
      <xdr:col>8</xdr:col>
      <xdr:colOff>6461435</xdr:colOff>
      <xdr:row>9</xdr:row>
      <xdr:rowOff>160818</xdr:rowOff>
    </xdr:to>
    <xdr:grpSp>
      <xdr:nvGrpSpPr>
        <xdr:cNvPr id="8" name="グループ化 7">
          <a:extLst>
            <a:ext uri="{FF2B5EF4-FFF2-40B4-BE49-F238E27FC236}">
              <a16:creationId xmlns:a16="http://schemas.microsoft.com/office/drawing/2014/main" id="{29ED1C13-92F5-4A33-AA1E-5C3519B588D8}"/>
            </a:ext>
          </a:extLst>
        </xdr:cNvPr>
        <xdr:cNvGrpSpPr/>
      </xdr:nvGrpSpPr>
      <xdr:grpSpPr>
        <a:xfrm>
          <a:off x="13951323" y="1692088"/>
          <a:ext cx="4029759" cy="429759"/>
          <a:chOff x="9429751" y="685800"/>
          <a:chExt cx="4032000" cy="432000"/>
        </a:xfrm>
      </xdr:grpSpPr>
      <xdr:sp macro="" textlink="">
        <xdr:nvSpPr>
          <xdr:cNvPr id="9" name="テキスト ボックス 8">
            <a:extLst>
              <a:ext uri="{FF2B5EF4-FFF2-40B4-BE49-F238E27FC236}">
                <a16:creationId xmlns:a16="http://schemas.microsoft.com/office/drawing/2014/main" id="{8D59C78E-BB38-E07E-EDEF-0852082B73A0}"/>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1FB7BA64-1907-94D3-DFE2-3272B4B74C7A}"/>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11" name="テキスト ボックス 10">
            <a:extLst>
              <a:ext uri="{FF2B5EF4-FFF2-40B4-BE49-F238E27FC236}">
                <a16:creationId xmlns:a16="http://schemas.microsoft.com/office/drawing/2014/main" id="{F36A45C0-ED28-436F-E39F-AA9C6C030BD9}"/>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12" name="正方形/長方形 11">
            <a:extLst>
              <a:ext uri="{FF2B5EF4-FFF2-40B4-BE49-F238E27FC236}">
                <a16:creationId xmlns:a16="http://schemas.microsoft.com/office/drawing/2014/main" id="{F305E613-8E46-C767-E138-0D420B2C1506}"/>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991D4F77-0872-649D-AC25-E01624BF36A3}"/>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11206</xdr:colOff>
      <xdr:row>9</xdr:row>
      <xdr:rowOff>151148</xdr:rowOff>
    </xdr:to>
    <xdr:grpSp>
      <xdr:nvGrpSpPr>
        <xdr:cNvPr id="2" name="グループ化 1">
          <a:extLst>
            <a:ext uri="{FF2B5EF4-FFF2-40B4-BE49-F238E27FC236}">
              <a16:creationId xmlns:a16="http://schemas.microsoft.com/office/drawing/2014/main" id="{82544D12-9A4C-48D5-AFD9-83E1FB47CFB7}"/>
            </a:ext>
          </a:extLst>
        </xdr:cNvPr>
        <xdr:cNvGrpSpPr/>
      </xdr:nvGrpSpPr>
      <xdr:grpSpPr>
        <a:xfrm>
          <a:off x="12192000" y="1736913"/>
          <a:ext cx="6656294" cy="252000"/>
          <a:chOff x="12192000" y="1333501"/>
          <a:chExt cx="6656294" cy="252000"/>
        </a:xfrm>
      </xdr:grpSpPr>
      <xdr:cxnSp macro="">
        <xdr:nvCxnSpPr>
          <xdr:cNvPr id="3" name="直線矢印コネクタ 2">
            <a:extLst>
              <a:ext uri="{FF2B5EF4-FFF2-40B4-BE49-F238E27FC236}">
                <a16:creationId xmlns:a16="http://schemas.microsoft.com/office/drawing/2014/main" id="{363C116C-11D6-69A1-8536-AD5B0D05FD21}"/>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6D497BC1-8754-CBE4-5CAE-A4E040DC860D}"/>
              </a:ext>
            </a:extLst>
          </xdr:cNvPr>
          <xdr:cNvSpPr txBox="1"/>
        </xdr:nvSpPr>
        <xdr:spPr>
          <a:xfrm>
            <a:off x="14026147"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11</xdr:col>
      <xdr:colOff>710330</xdr:colOff>
      <xdr:row>6</xdr:row>
      <xdr:rowOff>30733</xdr:rowOff>
    </xdr:from>
    <xdr:to>
      <xdr:col>15</xdr:col>
      <xdr:colOff>930089</xdr:colOff>
      <xdr:row>8</xdr:row>
      <xdr:rowOff>57080</xdr:rowOff>
    </xdr:to>
    <xdr:grpSp>
      <xdr:nvGrpSpPr>
        <xdr:cNvPr id="5" name="グループ化 4">
          <a:extLst>
            <a:ext uri="{FF2B5EF4-FFF2-40B4-BE49-F238E27FC236}">
              <a16:creationId xmlns:a16="http://schemas.microsoft.com/office/drawing/2014/main" id="{B9F6D725-D26A-4D71-BB29-B225C33CE878}"/>
            </a:ext>
          </a:extLst>
        </xdr:cNvPr>
        <xdr:cNvGrpSpPr/>
      </xdr:nvGrpSpPr>
      <xdr:grpSpPr>
        <a:xfrm>
          <a:off x="14784918"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5624AB42-0B91-C944-785D-15F3DDF5CEB7}"/>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DC5A095D-5DE2-A7EB-82EA-66F51D2F5BF4}"/>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4DAADDBE-63D3-8921-45A1-C1DBBB934058}"/>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90C97869-021C-988A-4791-BB5CA05F3846}"/>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2DBE8D23-F513-02F4-0338-2FB06335FE7B}"/>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B1E239BB-3ED3-4DD9-A4CE-A86D94D69B5C}"/>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509C7935-21E6-4858-9A06-F56711CD97C1}"/>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B3D1922A-5D7B-4951-B792-D0F0C4AC7706}"/>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9DB1BC41-7F34-493B-B22D-EB00CBAFAC2C}"/>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0464F9CA-48D5-D5B5-BAA4-7880AD125534}"/>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E95FFF9F-A6C2-55CC-FF9D-4B9CF22BF975}"/>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11206</xdr:colOff>
      <xdr:row>9</xdr:row>
      <xdr:rowOff>151148</xdr:rowOff>
    </xdr:to>
    <xdr:grpSp>
      <xdr:nvGrpSpPr>
        <xdr:cNvPr id="2" name="グループ化 1">
          <a:extLst>
            <a:ext uri="{FF2B5EF4-FFF2-40B4-BE49-F238E27FC236}">
              <a16:creationId xmlns:a16="http://schemas.microsoft.com/office/drawing/2014/main" id="{7FBD8411-8388-426A-BCDD-1E4C79C031FD}"/>
            </a:ext>
          </a:extLst>
        </xdr:cNvPr>
        <xdr:cNvGrpSpPr/>
      </xdr:nvGrpSpPr>
      <xdr:grpSpPr>
        <a:xfrm>
          <a:off x="12192000" y="1736913"/>
          <a:ext cx="6656294" cy="252000"/>
          <a:chOff x="12192000" y="1333501"/>
          <a:chExt cx="6656294" cy="252000"/>
        </a:xfrm>
      </xdr:grpSpPr>
      <xdr:cxnSp macro="">
        <xdr:nvCxnSpPr>
          <xdr:cNvPr id="3" name="直線矢印コネクタ 2">
            <a:extLst>
              <a:ext uri="{FF2B5EF4-FFF2-40B4-BE49-F238E27FC236}">
                <a16:creationId xmlns:a16="http://schemas.microsoft.com/office/drawing/2014/main" id="{FE8F44BA-0E97-DA1C-F9DB-E752A87347D4}"/>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59D636E4-1408-31FC-BD2F-65D0770A6950}"/>
              </a:ext>
            </a:extLst>
          </xdr:cNvPr>
          <xdr:cNvSpPr txBox="1"/>
        </xdr:nvSpPr>
        <xdr:spPr>
          <a:xfrm>
            <a:off x="14026147"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11</xdr:col>
      <xdr:colOff>710330</xdr:colOff>
      <xdr:row>6</xdr:row>
      <xdr:rowOff>30733</xdr:rowOff>
    </xdr:from>
    <xdr:to>
      <xdr:col>15</xdr:col>
      <xdr:colOff>930089</xdr:colOff>
      <xdr:row>8</xdr:row>
      <xdr:rowOff>57080</xdr:rowOff>
    </xdr:to>
    <xdr:grpSp>
      <xdr:nvGrpSpPr>
        <xdr:cNvPr id="5" name="グループ化 4">
          <a:extLst>
            <a:ext uri="{FF2B5EF4-FFF2-40B4-BE49-F238E27FC236}">
              <a16:creationId xmlns:a16="http://schemas.microsoft.com/office/drawing/2014/main" id="{72AE05BE-2A27-4D2E-9C9A-B2F5554382E5}"/>
            </a:ext>
          </a:extLst>
        </xdr:cNvPr>
        <xdr:cNvGrpSpPr/>
      </xdr:nvGrpSpPr>
      <xdr:grpSpPr>
        <a:xfrm>
          <a:off x="14784918"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0E9AC885-CC0A-62FA-592E-060498E2B6AF}"/>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1C92804A-85C1-86F1-D96C-1BB15315A77B}"/>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4CC67D17-7512-5130-0699-BD6696AEF0D0}"/>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DB80E73B-C35E-98A4-F4A5-F16D8097C4C7}"/>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6E6F8F6E-DB75-2A8A-8D8A-7D1539457726}"/>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070FE705-390B-4B5B-9B46-64261A4E49A7}"/>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1A53BC9F-7795-487B-95E9-4E553C0F9120}"/>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BEB9DF57-F116-4F3C-802F-5F5BE457A6AC}"/>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BCCFBA2B-962E-4B03-AC88-FA0C11E6A217}"/>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4900396C-ABEA-A1C9-3806-19446DC129D7}"/>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F266F465-145C-F070-444C-ADE87155B2A8}"/>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11206</xdr:colOff>
      <xdr:row>9</xdr:row>
      <xdr:rowOff>151148</xdr:rowOff>
    </xdr:to>
    <xdr:grpSp>
      <xdr:nvGrpSpPr>
        <xdr:cNvPr id="2" name="グループ化 1">
          <a:extLst>
            <a:ext uri="{FF2B5EF4-FFF2-40B4-BE49-F238E27FC236}">
              <a16:creationId xmlns:a16="http://schemas.microsoft.com/office/drawing/2014/main" id="{BED5B6A0-F762-46DA-AC10-48DA643B6084}"/>
            </a:ext>
          </a:extLst>
        </xdr:cNvPr>
        <xdr:cNvGrpSpPr/>
      </xdr:nvGrpSpPr>
      <xdr:grpSpPr>
        <a:xfrm>
          <a:off x="12192000" y="1736913"/>
          <a:ext cx="6656294" cy="252000"/>
          <a:chOff x="12192000" y="1333501"/>
          <a:chExt cx="6656294" cy="252000"/>
        </a:xfrm>
      </xdr:grpSpPr>
      <xdr:cxnSp macro="">
        <xdr:nvCxnSpPr>
          <xdr:cNvPr id="3" name="直線矢印コネクタ 2">
            <a:extLst>
              <a:ext uri="{FF2B5EF4-FFF2-40B4-BE49-F238E27FC236}">
                <a16:creationId xmlns:a16="http://schemas.microsoft.com/office/drawing/2014/main" id="{7949712E-5471-36AE-B4AF-223C030282D4}"/>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4D264071-04FE-8603-D64B-A36CD46913B4}"/>
              </a:ext>
            </a:extLst>
          </xdr:cNvPr>
          <xdr:cNvSpPr txBox="1"/>
        </xdr:nvSpPr>
        <xdr:spPr>
          <a:xfrm>
            <a:off x="14026147"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11</xdr:col>
      <xdr:colOff>710330</xdr:colOff>
      <xdr:row>6</xdr:row>
      <xdr:rowOff>30733</xdr:rowOff>
    </xdr:from>
    <xdr:to>
      <xdr:col>15</xdr:col>
      <xdr:colOff>930089</xdr:colOff>
      <xdr:row>8</xdr:row>
      <xdr:rowOff>57080</xdr:rowOff>
    </xdr:to>
    <xdr:grpSp>
      <xdr:nvGrpSpPr>
        <xdr:cNvPr id="5" name="グループ化 4">
          <a:extLst>
            <a:ext uri="{FF2B5EF4-FFF2-40B4-BE49-F238E27FC236}">
              <a16:creationId xmlns:a16="http://schemas.microsoft.com/office/drawing/2014/main" id="{2B8CE878-0583-4769-8B88-547393518286}"/>
            </a:ext>
          </a:extLst>
        </xdr:cNvPr>
        <xdr:cNvGrpSpPr/>
      </xdr:nvGrpSpPr>
      <xdr:grpSpPr>
        <a:xfrm>
          <a:off x="14784918"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10B4C83A-7C44-7D43-819B-35D850EA848E}"/>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24DA35AC-54D7-906A-0704-37E85075AF2A}"/>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BD2E9481-4F5E-542C-C155-4F35F26C28E7}"/>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2528AC1B-5C92-1C22-2983-CE3D534807FA}"/>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92C07521-3444-559B-7503-701AA196282B}"/>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1F774794-DB71-4CB6-8B89-61BB411B7256}"/>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F044D3E7-1CB9-4608-B0B6-85F734F914BD}"/>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9B871E25-4E11-4E76-9141-C6170A3EBF13}"/>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8EF85801-1FC7-463D-B587-72C5A684B0DE}"/>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5389136C-2D0E-FF7D-0C2A-4976C66D0459}"/>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E6A12DA4-2685-66F5-F9AA-9509AC094864}"/>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11206</xdr:colOff>
      <xdr:row>9</xdr:row>
      <xdr:rowOff>151148</xdr:rowOff>
    </xdr:to>
    <xdr:grpSp>
      <xdr:nvGrpSpPr>
        <xdr:cNvPr id="2" name="グループ化 1">
          <a:extLst>
            <a:ext uri="{FF2B5EF4-FFF2-40B4-BE49-F238E27FC236}">
              <a16:creationId xmlns:a16="http://schemas.microsoft.com/office/drawing/2014/main" id="{9EF355CC-AD77-4A29-8133-F42D6CC0700F}"/>
            </a:ext>
          </a:extLst>
        </xdr:cNvPr>
        <xdr:cNvGrpSpPr/>
      </xdr:nvGrpSpPr>
      <xdr:grpSpPr>
        <a:xfrm>
          <a:off x="12192000" y="1736913"/>
          <a:ext cx="6656294" cy="252000"/>
          <a:chOff x="12192000" y="1333501"/>
          <a:chExt cx="6656294" cy="252000"/>
        </a:xfrm>
      </xdr:grpSpPr>
      <xdr:cxnSp macro="">
        <xdr:nvCxnSpPr>
          <xdr:cNvPr id="3" name="直線矢印コネクタ 2">
            <a:extLst>
              <a:ext uri="{FF2B5EF4-FFF2-40B4-BE49-F238E27FC236}">
                <a16:creationId xmlns:a16="http://schemas.microsoft.com/office/drawing/2014/main" id="{7ECD45C7-DAC0-4175-4029-6A685FAE70AF}"/>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51766B9C-D8A3-4D24-C452-681CF2E96E51}"/>
              </a:ext>
            </a:extLst>
          </xdr:cNvPr>
          <xdr:cNvSpPr txBox="1"/>
        </xdr:nvSpPr>
        <xdr:spPr>
          <a:xfrm>
            <a:off x="14026147"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11</xdr:col>
      <xdr:colOff>710330</xdr:colOff>
      <xdr:row>6</xdr:row>
      <xdr:rowOff>30733</xdr:rowOff>
    </xdr:from>
    <xdr:to>
      <xdr:col>15</xdr:col>
      <xdr:colOff>930089</xdr:colOff>
      <xdr:row>8</xdr:row>
      <xdr:rowOff>57080</xdr:rowOff>
    </xdr:to>
    <xdr:grpSp>
      <xdr:nvGrpSpPr>
        <xdr:cNvPr id="5" name="グループ化 4">
          <a:extLst>
            <a:ext uri="{FF2B5EF4-FFF2-40B4-BE49-F238E27FC236}">
              <a16:creationId xmlns:a16="http://schemas.microsoft.com/office/drawing/2014/main" id="{EDA8EA75-4E1B-4743-AE1F-D8F3BAC94C30}"/>
            </a:ext>
          </a:extLst>
        </xdr:cNvPr>
        <xdr:cNvGrpSpPr/>
      </xdr:nvGrpSpPr>
      <xdr:grpSpPr>
        <a:xfrm>
          <a:off x="14784918"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E318B84D-F8E7-FB8F-73F7-0D4ABB3A30E0}"/>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AD091F43-48C3-CF6C-4D23-82D663D3A725}"/>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BC4C1924-AE55-B24B-D08B-492B43EE308C}"/>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561476B0-D157-8326-63F9-528AF07E1F24}"/>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A82F8A7D-B3A4-2BE7-EBE6-A739FD34FAB0}"/>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8E2FF9E8-7348-4B65-97DC-E69F677CC0EC}"/>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6D150F50-FEBB-4CCB-9CC3-CCA9BBC8C922}"/>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7C7AF34F-F029-4A78-A79E-80C43AC48843}"/>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AE9AECF0-F2BD-4315-A403-6C4BBCBB07F7}"/>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DE49FBB4-E242-A8F5-80E0-130124401CD8}"/>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83490173-1A6B-04B7-6496-26D138B3CA23}"/>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11206</xdr:colOff>
      <xdr:row>9</xdr:row>
      <xdr:rowOff>151148</xdr:rowOff>
    </xdr:to>
    <xdr:grpSp>
      <xdr:nvGrpSpPr>
        <xdr:cNvPr id="2" name="グループ化 1">
          <a:extLst>
            <a:ext uri="{FF2B5EF4-FFF2-40B4-BE49-F238E27FC236}">
              <a16:creationId xmlns:a16="http://schemas.microsoft.com/office/drawing/2014/main" id="{06AF63EA-D474-4268-82FF-6D966CFE9236}"/>
            </a:ext>
          </a:extLst>
        </xdr:cNvPr>
        <xdr:cNvGrpSpPr/>
      </xdr:nvGrpSpPr>
      <xdr:grpSpPr>
        <a:xfrm>
          <a:off x="12192000" y="1736913"/>
          <a:ext cx="6656294" cy="252000"/>
          <a:chOff x="12192000" y="1333501"/>
          <a:chExt cx="6656294" cy="252000"/>
        </a:xfrm>
      </xdr:grpSpPr>
      <xdr:cxnSp macro="">
        <xdr:nvCxnSpPr>
          <xdr:cNvPr id="3" name="直線矢印コネクタ 2">
            <a:extLst>
              <a:ext uri="{FF2B5EF4-FFF2-40B4-BE49-F238E27FC236}">
                <a16:creationId xmlns:a16="http://schemas.microsoft.com/office/drawing/2014/main" id="{1A982B48-D787-F37E-0AC9-8FDA6800EF16}"/>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C6A7AEB1-1266-D3A5-6410-DC90B43F6696}"/>
              </a:ext>
            </a:extLst>
          </xdr:cNvPr>
          <xdr:cNvSpPr txBox="1"/>
        </xdr:nvSpPr>
        <xdr:spPr>
          <a:xfrm>
            <a:off x="14026147"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11</xdr:col>
      <xdr:colOff>710330</xdr:colOff>
      <xdr:row>6</xdr:row>
      <xdr:rowOff>30733</xdr:rowOff>
    </xdr:from>
    <xdr:to>
      <xdr:col>15</xdr:col>
      <xdr:colOff>930089</xdr:colOff>
      <xdr:row>8</xdr:row>
      <xdr:rowOff>57080</xdr:rowOff>
    </xdr:to>
    <xdr:grpSp>
      <xdr:nvGrpSpPr>
        <xdr:cNvPr id="5" name="グループ化 4">
          <a:extLst>
            <a:ext uri="{FF2B5EF4-FFF2-40B4-BE49-F238E27FC236}">
              <a16:creationId xmlns:a16="http://schemas.microsoft.com/office/drawing/2014/main" id="{4FAF4704-3021-4540-8DAB-C84CE7727A6A}"/>
            </a:ext>
          </a:extLst>
        </xdr:cNvPr>
        <xdr:cNvGrpSpPr/>
      </xdr:nvGrpSpPr>
      <xdr:grpSpPr>
        <a:xfrm>
          <a:off x="14784918"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3E736167-6BE5-03F2-3BF9-C2760C194B85}"/>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7BA4F9EA-1973-87DB-B0FB-CCC9F784D144}"/>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E3B5562B-D23A-D696-9D55-D1BBE40F99B0}"/>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F8DFD6D9-CA4C-B0A3-EE03-D95CCC3E06CA}"/>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60F984E0-E160-B887-DFCE-14D794A42202}"/>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41C77C08-0224-4FC3-A342-91380E5BD275}"/>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05046887-60B1-4E72-8262-1E0AF9568B8C}"/>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1416BD04-D45F-463B-A9E1-ED029DB36887}"/>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AD60E417-ACE6-4553-A5DB-D7B98C07B3CE}"/>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F013F157-E4C4-2101-BA4A-07CE87B63E52}"/>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49331F70-B158-3B11-4571-6598ACE2448E}"/>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11206</xdr:colOff>
      <xdr:row>9</xdr:row>
      <xdr:rowOff>151148</xdr:rowOff>
    </xdr:to>
    <xdr:grpSp>
      <xdr:nvGrpSpPr>
        <xdr:cNvPr id="2" name="グループ化 1">
          <a:extLst>
            <a:ext uri="{FF2B5EF4-FFF2-40B4-BE49-F238E27FC236}">
              <a16:creationId xmlns:a16="http://schemas.microsoft.com/office/drawing/2014/main" id="{DA266633-0165-4006-9D12-3E8F8C4F22BE}"/>
            </a:ext>
          </a:extLst>
        </xdr:cNvPr>
        <xdr:cNvGrpSpPr/>
      </xdr:nvGrpSpPr>
      <xdr:grpSpPr>
        <a:xfrm>
          <a:off x="12192000" y="1736913"/>
          <a:ext cx="6656294" cy="252000"/>
          <a:chOff x="12192000" y="1333501"/>
          <a:chExt cx="6656294" cy="252000"/>
        </a:xfrm>
      </xdr:grpSpPr>
      <xdr:cxnSp macro="">
        <xdr:nvCxnSpPr>
          <xdr:cNvPr id="3" name="直線矢印コネクタ 2">
            <a:extLst>
              <a:ext uri="{FF2B5EF4-FFF2-40B4-BE49-F238E27FC236}">
                <a16:creationId xmlns:a16="http://schemas.microsoft.com/office/drawing/2014/main" id="{C97EEBE5-85DE-1FF5-849B-CD015243E859}"/>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E07CA831-DDFE-1CA4-0A69-661546AA3C21}"/>
              </a:ext>
            </a:extLst>
          </xdr:cNvPr>
          <xdr:cNvSpPr txBox="1"/>
        </xdr:nvSpPr>
        <xdr:spPr>
          <a:xfrm>
            <a:off x="14026147"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11</xdr:col>
      <xdr:colOff>710330</xdr:colOff>
      <xdr:row>6</xdr:row>
      <xdr:rowOff>30733</xdr:rowOff>
    </xdr:from>
    <xdr:to>
      <xdr:col>15</xdr:col>
      <xdr:colOff>930089</xdr:colOff>
      <xdr:row>8</xdr:row>
      <xdr:rowOff>57080</xdr:rowOff>
    </xdr:to>
    <xdr:grpSp>
      <xdr:nvGrpSpPr>
        <xdr:cNvPr id="5" name="グループ化 4">
          <a:extLst>
            <a:ext uri="{FF2B5EF4-FFF2-40B4-BE49-F238E27FC236}">
              <a16:creationId xmlns:a16="http://schemas.microsoft.com/office/drawing/2014/main" id="{8EBF3708-D2B1-4A4A-9270-E10A315DC847}"/>
            </a:ext>
          </a:extLst>
        </xdr:cNvPr>
        <xdr:cNvGrpSpPr/>
      </xdr:nvGrpSpPr>
      <xdr:grpSpPr>
        <a:xfrm>
          <a:off x="14784918"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AD37679D-E9DC-A373-381C-0752D446ADBF}"/>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D6FD6CF1-73FF-E276-829A-34026D1A657C}"/>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05695DC0-4DF2-6BEB-3C44-B7BC9D5BBA56}"/>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17B98ABE-230C-20AA-5CCD-9117B8AD6574}"/>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DFE4B3FD-BB1B-A989-EBFE-884F5432F85F}"/>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0727D6E8-5E4C-4157-8C60-B64BF3CB0B4D}"/>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DD7D3524-8E06-4518-A084-A2BFE3084E7F}"/>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736DDC99-C570-4588-8BF9-82912AD61ADD}"/>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E013DF49-2F00-4765-A6E0-4B89E50498D2}"/>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16B21F26-B58B-3EF9-2742-C0B5E4A58FF5}"/>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76F1FF0A-7FAA-2510-697C-14E2D5A85F97}"/>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9.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8.xml"/></Relationships>
</file>

<file path=xl/worksheets/_rels/sheet11.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10.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11.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12.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11.xml"/></Relationships>
</file>

<file path=xl/worksheets/_rels/sheet14.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13.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2.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5.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6.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7.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8.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280FA-96AB-45B7-BF91-1D52779A2379}">
  <sheetPr codeName="Sheet1">
    <pageSetUpPr fitToPage="1"/>
  </sheetPr>
  <dimension ref="A1:L18"/>
  <sheetViews>
    <sheetView showGridLines="0" zoomScale="85" zoomScaleNormal="85" workbookViewId="0"/>
  </sheetViews>
  <sheetFormatPr defaultColWidth="9" defaultRowHeight="18.75" x14ac:dyDescent="0.4"/>
  <cols>
    <col min="1" max="4" width="3.125" customWidth="1"/>
  </cols>
  <sheetData>
    <row r="1" spans="1:12" s="1" customFormat="1" ht="14.45" customHeight="1" x14ac:dyDescent="0.4">
      <c r="A1" s="127" t="s">
        <v>403</v>
      </c>
      <c r="D1" s="3"/>
      <c r="L1" s="1" t="s">
        <v>0</v>
      </c>
    </row>
    <row r="2" spans="1:12" s="1" customFormat="1" ht="7.5" customHeight="1" x14ac:dyDescent="0.4">
      <c r="A2" s="50"/>
      <c r="D2" s="3"/>
    </row>
    <row r="3" spans="1:12" s="1" customFormat="1" ht="24" x14ac:dyDescent="0.4">
      <c r="B3" s="87" t="s">
        <v>1</v>
      </c>
      <c r="D3" s="3"/>
    </row>
    <row r="4" spans="1:12" x14ac:dyDescent="0.4">
      <c r="C4" s="8" t="s">
        <v>2</v>
      </c>
    </row>
    <row r="5" spans="1:12" x14ac:dyDescent="0.4">
      <c r="D5" t="s">
        <v>3</v>
      </c>
    </row>
    <row r="6" spans="1:12" x14ac:dyDescent="0.4">
      <c r="D6" t="s">
        <v>4</v>
      </c>
    </row>
    <row r="8" spans="1:12" x14ac:dyDescent="0.4">
      <c r="C8" s="8" t="s">
        <v>5</v>
      </c>
    </row>
    <row r="9" spans="1:12" x14ac:dyDescent="0.4">
      <c r="D9" s="8" t="s">
        <v>6</v>
      </c>
    </row>
    <row r="10" spans="1:12" x14ac:dyDescent="0.4">
      <c r="D10" t="s">
        <v>7</v>
      </c>
    </row>
    <row r="11" spans="1:12" x14ac:dyDescent="0.4">
      <c r="D11" t="s">
        <v>4</v>
      </c>
    </row>
    <row r="12" spans="1:12" x14ac:dyDescent="0.4">
      <c r="D12" t="s">
        <v>8</v>
      </c>
    </row>
    <row r="13" spans="1:12" x14ac:dyDescent="0.4">
      <c r="E13" t="s">
        <v>9</v>
      </c>
    </row>
    <row r="14" spans="1:12" x14ac:dyDescent="0.4">
      <c r="E14" t="s">
        <v>10</v>
      </c>
    </row>
    <row r="16" spans="1:12" x14ac:dyDescent="0.4">
      <c r="D16" s="8" t="s">
        <v>11</v>
      </c>
    </row>
    <row r="17" spans="4:4" x14ac:dyDescent="0.4">
      <c r="D17" t="s">
        <v>12</v>
      </c>
    </row>
    <row r="18" spans="4:4" x14ac:dyDescent="0.4">
      <c r="D18" t="s">
        <v>13</v>
      </c>
    </row>
  </sheetData>
  <phoneticPr fontId="1"/>
  <pageMargins left="0.70866141732283472" right="0.70866141732283472" top="0.74803149606299213" bottom="0.74803149606299213" header="0.31496062992125984" footer="0.3149606299212598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74CA3-98D6-41CC-BB0F-C07E2421F8F9}">
  <sheetPr codeName="Sheet10">
    <tabColor theme="7" tint="0.79998168889431442"/>
    <pageSetUpPr fitToPage="1"/>
  </sheetPr>
  <dimension ref="A1:R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16" width="12.5" style="1" customWidth="1"/>
    <col min="17" max="17" width="9" style="1"/>
    <col min="18" max="21" width="12.5" style="1" customWidth="1"/>
    <col min="22" max="16384" width="9" style="1"/>
  </cols>
  <sheetData>
    <row r="1" spans="1:16" ht="14.45" customHeight="1" x14ac:dyDescent="0.4">
      <c r="A1" s="127" t="s">
        <v>404</v>
      </c>
    </row>
    <row r="2" spans="1:16" ht="7.5" customHeight="1" x14ac:dyDescent="0.4">
      <c r="A2" s="50"/>
    </row>
    <row r="3" spans="1:16" ht="24" x14ac:dyDescent="0.4">
      <c r="B3" s="87" t="s">
        <v>44</v>
      </c>
    </row>
    <row r="4" spans="1:16" ht="16.149999999999999" customHeight="1" thickBot="1" x14ac:dyDescent="0.45">
      <c r="B4" s="8"/>
      <c r="C4" s="8"/>
    </row>
    <row r="5" spans="1:16"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6" ht="16.149999999999999" customHeight="1" x14ac:dyDescent="0.4">
      <c r="B6" s="8"/>
      <c r="J6" s="80"/>
    </row>
    <row r="7" spans="1:16" ht="16.149999999999999" customHeight="1" x14ac:dyDescent="0.4">
      <c r="D7" s="37" t="s">
        <v>45</v>
      </c>
      <c r="E7" s="180" t="str">
        <f>IF(①申請者情報!$D$6="","",①申請者情報!$D$6)</f>
        <v/>
      </c>
      <c r="J7" s="80"/>
    </row>
    <row r="8" spans="1:16" ht="16.149999999999999" customHeight="1" x14ac:dyDescent="0.4">
      <c r="D8" s="37" t="s">
        <v>46</v>
      </c>
      <c r="E8" s="154" t="str">
        <f>IF(①申請者情報!$D$39="","",①申請者情報!$D$39)</f>
        <v/>
      </c>
      <c r="J8" s="80"/>
    </row>
    <row r="9" spans="1:16" ht="16.149999999999999" customHeight="1" x14ac:dyDescent="0.4">
      <c r="B9" s="8"/>
      <c r="D9" s="37" t="s">
        <v>47</v>
      </c>
      <c r="E9" s="167"/>
    </row>
    <row r="10" spans="1:16" ht="16.149999999999999" customHeight="1" x14ac:dyDescent="0.4">
      <c r="D10" s="37" t="s">
        <v>48</v>
      </c>
      <c r="E10" s="167"/>
      <c r="F10" s="63"/>
      <c r="G10" s="1" t="s">
        <v>49</v>
      </c>
    </row>
    <row r="11" spans="1:16" x14ac:dyDescent="0.4">
      <c r="C11" s="8"/>
      <c r="D11" s="37" t="s">
        <v>50</v>
      </c>
      <c r="G11" s="75" t="s">
        <v>51</v>
      </c>
      <c r="H11" s="75" t="s">
        <v>52</v>
      </c>
      <c r="I11" s="75" t="s">
        <v>53</v>
      </c>
      <c r="J11" s="161" t="s">
        <v>54</v>
      </c>
      <c r="K11" s="161"/>
      <c r="L11" s="161"/>
      <c r="M11" s="161"/>
      <c r="N11" s="161"/>
      <c r="O11" s="161"/>
      <c r="P11" s="161"/>
    </row>
    <row r="12" spans="1:16" x14ac:dyDescent="0.4">
      <c r="B12" s="8"/>
      <c r="D12" s="37" t="s">
        <v>55</v>
      </c>
      <c r="E12" s="168"/>
      <c r="G12" s="162" t="str">
        <f>IF($E$9="","",EDATE(H12,-12))</f>
        <v/>
      </c>
      <c r="H12" s="162" t="str">
        <f>IF($E$9="","",EDATE(I12,-12))</f>
        <v/>
      </c>
      <c r="I12" s="162" t="str">
        <f>IF($E$9="","",$E$9)</f>
        <v/>
      </c>
      <c r="J12" s="162" t="str">
        <f t="shared" ref="J12:P12" si="0">IF($E$9="","",EDATE(I12,12))</f>
        <v/>
      </c>
      <c r="K12" s="162" t="str">
        <f t="shared" si="0"/>
        <v/>
      </c>
      <c r="L12" s="162" t="str">
        <f t="shared" si="0"/>
        <v/>
      </c>
      <c r="M12" s="162" t="str">
        <f t="shared" si="0"/>
        <v/>
      </c>
      <c r="N12" s="162" t="str">
        <f t="shared" si="0"/>
        <v/>
      </c>
      <c r="O12" s="162" t="str">
        <f t="shared" si="0"/>
        <v/>
      </c>
      <c r="P12" s="162" t="str">
        <f t="shared" si="0"/>
        <v/>
      </c>
    </row>
    <row r="13" spans="1:16" x14ac:dyDescent="0.4">
      <c r="D13" s="1"/>
      <c r="E13" s="147" t="str">
        <f>IF(E12="","",IF(①申請者情報!$D$26="該当する",EDATE($E$12,12),$E$12))</f>
        <v/>
      </c>
      <c r="G13" s="137" t="str">
        <f>IFERROR(IF(AND(G12&lt;&gt;"",$E$13=G12),"基準年",IF($E$13&lt;G12,IF(YEAR(G12)-YEAR($E$13)&lt;4,"事業化報告"&amp;YEAR(G12)-YEAR($E$13)&amp;"年目","－"),"")),"")</f>
        <v/>
      </c>
      <c r="H13" s="137" t="str">
        <f t="shared" ref="H13:P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row>
    <row r="14" spans="1:16" ht="19.5" x14ac:dyDescent="0.4">
      <c r="B14" s="22" t="s">
        <v>56</v>
      </c>
      <c r="D14" s="1"/>
      <c r="F14" s="32"/>
    </row>
    <row r="15" spans="1:16" x14ac:dyDescent="0.35">
      <c r="B15" s="61">
        <f>MAX($B$14:B14)+1</f>
        <v>1</v>
      </c>
      <c r="C15" s="54" t="s">
        <v>57</v>
      </c>
      <c r="D15" s="30"/>
      <c r="E15" s="31"/>
      <c r="F15" s="31"/>
      <c r="G15" s="11"/>
      <c r="H15" s="11"/>
      <c r="I15" s="11"/>
      <c r="J15" s="11"/>
      <c r="K15" s="11"/>
      <c r="L15" s="11"/>
      <c r="M15" s="11"/>
      <c r="N15" s="11"/>
      <c r="O15" s="11"/>
      <c r="P15" s="11"/>
    </row>
    <row r="16" spans="1:16" ht="29.25" customHeight="1" x14ac:dyDescent="0.4">
      <c r="C16" s="141"/>
      <c r="D16" s="5" t="str">
        <f>MAX($B$15:B16)&amp;"-"&amp;COUNTA($D$15:D15)+1</f>
        <v>1-1</v>
      </c>
      <c r="E16" s="24" t="s">
        <v>58</v>
      </c>
      <c r="F16" s="25"/>
      <c r="G16" s="169"/>
      <c r="H16" s="169"/>
      <c r="I16" s="169"/>
      <c r="J16" s="21"/>
      <c r="K16" s="21"/>
      <c r="L16" s="21"/>
      <c r="M16" s="21"/>
      <c r="N16" s="21"/>
      <c r="O16" s="21"/>
      <c r="P16" s="21"/>
    </row>
    <row r="17" spans="2:16" ht="29.25" customHeight="1" x14ac:dyDescent="0.4">
      <c r="C17" s="9"/>
      <c r="D17" s="5" t="str">
        <f>MAX($B$15:B17)&amp;"-"&amp;COUNTA($D$15:D16)+1</f>
        <v>1-2</v>
      </c>
      <c r="E17" s="138" t="s">
        <v>59</v>
      </c>
      <c r="F17" s="23"/>
      <c r="G17" s="169"/>
      <c r="H17" s="169"/>
      <c r="I17" s="169"/>
      <c r="J17" s="21"/>
      <c r="K17" s="21"/>
      <c r="L17" s="21"/>
      <c r="M17" s="21"/>
      <c r="N17" s="21"/>
      <c r="O17" s="21"/>
      <c r="P17" s="21"/>
    </row>
    <row r="18" spans="2:16" ht="29.25" customHeight="1" x14ac:dyDescent="0.4">
      <c r="C18" s="9"/>
      <c r="D18" s="5" t="str">
        <f>MAX($B$15:B18)&amp;"-"&amp;COUNTA($D$15:D17)+1</f>
        <v>1-3</v>
      </c>
      <c r="E18" s="138" t="s">
        <v>60</v>
      </c>
      <c r="F18" s="23"/>
      <c r="G18" s="169"/>
      <c r="H18" s="169"/>
      <c r="I18" s="169"/>
      <c r="J18" s="21"/>
      <c r="K18" s="21"/>
      <c r="L18" s="21"/>
      <c r="M18" s="21"/>
      <c r="N18" s="21"/>
      <c r="O18" s="21"/>
      <c r="P18" s="21"/>
    </row>
    <row r="19" spans="2:16" ht="29.25" customHeight="1" x14ac:dyDescent="0.4">
      <c r="C19" s="9"/>
      <c r="D19" s="5" t="str">
        <f>MAX($B$15:B19)&amp;"-"&amp;COUNTA($D$15:D18)+1</f>
        <v>1-4</v>
      </c>
      <c r="E19" s="139" t="s">
        <v>61</v>
      </c>
      <c r="F19" s="23"/>
      <c r="G19" s="169"/>
      <c r="H19" s="169"/>
      <c r="I19" s="169"/>
      <c r="J19" s="21"/>
      <c r="K19" s="21"/>
      <c r="L19" s="21"/>
      <c r="M19" s="21"/>
      <c r="N19" s="21"/>
      <c r="O19" s="21"/>
      <c r="P19" s="21"/>
    </row>
    <row r="20" spans="2:16" ht="29.25" customHeight="1" x14ac:dyDescent="0.4">
      <c r="C20" s="9"/>
      <c r="D20" s="5" t="str">
        <f>MAX($B$15:B20)&amp;"-"&amp;COUNTA($D$15:D19)+1</f>
        <v>1-5</v>
      </c>
      <c r="E20" s="139" t="s">
        <v>62</v>
      </c>
      <c r="F20" s="23"/>
      <c r="G20" s="169"/>
      <c r="H20" s="169"/>
      <c r="I20" s="169"/>
      <c r="J20" s="21"/>
      <c r="K20" s="21"/>
      <c r="L20" s="21"/>
      <c r="M20" s="21"/>
      <c r="N20" s="21"/>
      <c r="O20" s="21"/>
      <c r="P20" s="21"/>
    </row>
    <row r="21" spans="2:16" ht="29.25" customHeight="1" x14ac:dyDescent="0.4">
      <c r="C21" s="9"/>
      <c r="D21" s="5" t="str">
        <f>MAX($B$15:B21)&amp;"-"&amp;COUNTA($D$15:D20)+1</f>
        <v>1-6</v>
      </c>
      <c r="E21" s="24" t="s">
        <v>63</v>
      </c>
      <c r="F21" s="25"/>
      <c r="G21" s="169"/>
      <c r="H21" s="169"/>
      <c r="I21" s="169"/>
      <c r="J21" s="21"/>
      <c r="K21" s="21"/>
      <c r="L21" s="21"/>
      <c r="M21" s="21"/>
      <c r="N21" s="21"/>
      <c r="O21" s="21"/>
      <c r="P21" s="21"/>
    </row>
    <row r="22" spans="2:16" ht="29.25" customHeight="1" x14ac:dyDescent="0.4">
      <c r="C22" s="9"/>
      <c r="D22" s="5" t="str">
        <f>MAX($B$15:B22)&amp;"-"&amp;COUNTA($D$15:D21)+1</f>
        <v>1-7</v>
      </c>
      <c r="E22" s="138" t="s">
        <v>64</v>
      </c>
      <c r="F22" s="23"/>
      <c r="G22" s="169"/>
      <c r="H22" s="169"/>
      <c r="I22" s="169"/>
      <c r="J22" s="21"/>
      <c r="K22" s="21"/>
      <c r="L22" s="21"/>
      <c r="M22" s="21"/>
      <c r="N22" s="21"/>
      <c r="O22" s="21"/>
      <c r="P22" s="21"/>
    </row>
    <row r="23" spans="2:16" ht="29.25" customHeight="1" x14ac:dyDescent="0.4">
      <c r="C23" s="9"/>
      <c r="D23" s="5" t="str">
        <f>MAX($B$15:B23)&amp;"-"&amp;COUNTA($D$15:D22)+1</f>
        <v>1-8</v>
      </c>
      <c r="E23" s="138" t="s">
        <v>65</v>
      </c>
      <c r="F23" s="23"/>
      <c r="G23" s="169"/>
      <c r="H23" s="169"/>
      <c r="I23" s="169"/>
      <c r="J23" s="21"/>
      <c r="K23" s="21"/>
      <c r="L23" s="21"/>
      <c r="M23" s="21"/>
      <c r="N23" s="21"/>
      <c r="O23" s="21"/>
      <c r="P23" s="21"/>
    </row>
    <row r="24" spans="2:16"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row>
    <row r="25" spans="2:16" x14ac:dyDescent="0.4">
      <c r="D25" s="43"/>
      <c r="E25" s="42"/>
      <c r="F25" s="42"/>
      <c r="G25" s="42"/>
      <c r="H25" s="42"/>
      <c r="I25" s="42"/>
      <c r="J25" s="42"/>
      <c r="K25" s="42"/>
      <c r="L25" s="42"/>
      <c r="M25" s="42"/>
      <c r="N25" s="42"/>
      <c r="O25" s="42"/>
      <c r="P25" s="42"/>
    </row>
    <row r="26" spans="2:16" x14ac:dyDescent="0.35">
      <c r="B26" s="61">
        <f>MAX($B$14:B25)+1</f>
        <v>2</v>
      </c>
      <c r="C26" s="54" t="s">
        <v>67</v>
      </c>
      <c r="D26" s="30"/>
      <c r="E26" s="31"/>
      <c r="F26" s="31"/>
      <c r="G26" s="11"/>
      <c r="H26" s="11"/>
      <c r="I26" s="11"/>
      <c r="J26" s="11"/>
      <c r="K26" s="11"/>
      <c r="L26" s="11"/>
      <c r="M26" s="11"/>
      <c r="N26" s="11"/>
      <c r="O26" s="11"/>
      <c r="P26" s="11"/>
    </row>
    <row r="27" spans="2:16" ht="29.25" customHeight="1" x14ac:dyDescent="0.4">
      <c r="C27" s="42"/>
      <c r="D27" s="5" t="str">
        <f>MAX($B$15:B27)&amp;"-"&amp;COUNTA($D$26:D26)+1</f>
        <v>2-1</v>
      </c>
      <c r="E27" s="24" t="s">
        <v>68</v>
      </c>
      <c r="F27" s="23"/>
      <c r="G27" s="169"/>
      <c r="H27" s="169"/>
      <c r="I27" s="169"/>
      <c r="J27" s="169"/>
      <c r="K27" s="169"/>
      <c r="L27" s="169"/>
      <c r="M27" s="169"/>
      <c r="N27" s="120"/>
      <c r="O27" s="120"/>
      <c r="P27" s="120"/>
    </row>
    <row r="28" spans="2:16" ht="29.25" customHeight="1" x14ac:dyDescent="0.4">
      <c r="D28" s="5" t="str">
        <f>MAX($B$15:B28)&amp;"-"&amp;COUNTA($D$26:D27)+1</f>
        <v>2-2</v>
      </c>
      <c r="E28" s="24" t="s">
        <v>69</v>
      </c>
      <c r="F28" s="23"/>
      <c r="G28" s="169"/>
      <c r="H28" s="169"/>
      <c r="I28" s="169"/>
      <c r="J28" s="169"/>
      <c r="K28" s="169"/>
      <c r="L28" s="169"/>
      <c r="M28" s="169"/>
      <c r="N28" s="120"/>
      <c r="O28" s="120"/>
      <c r="P28" s="120"/>
    </row>
    <row r="29" spans="2:16" ht="29.25" customHeight="1" x14ac:dyDescent="0.4">
      <c r="D29" s="5" t="str">
        <f>MAX($B$15:B29)&amp;"-"&amp;COUNTA($D$26:D28)+1</f>
        <v>2-3</v>
      </c>
      <c r="E29" s="24" t="s">
        <v>70</v>
      </c>
      <c r="F29" s="23"/>
      <c r="G29" s="169"/>
      <c r="H29" s="169"/>
      <c r="I29" s="169"/>
      <c r="J29" s="169"/>
      <c r="K29" s="169"/>
      <c r="L29" s="169"/>
      <c r="M29" s="169"/>
      <c r="N29" s="120"/>
      <c r="O29" s="120"/>
      <c r="P29" s="120"/>
    </row>
    <row r="30" spans="2:16" ht="29.25" customHeight="1" x14ac:dyDescent="0.4">
      <c r="D30" s="5" t="str">
        <f>MAX($B$15:B30)&amp;"-"&amp;COUNTA($D$26:D29)+1</f>
        <v>2-4</v>
      </c>
      <c r="E30" s="24" t="s">
        <v>71</v>
      </c>
      <c r="F30" s="23"/>
      <c r="G30" s="169"/>
      <c r="H30" s="169"/>
      <c r="I30" s="169"/>
      <c r="J30" s="169"/>
      <c r="K30" s="169"/>
      <c r="L30" s="169"/>
      <c r="M30" s="169"/>
      <c r="N30" s="120"/>
      <c r="O30" s="120"/>
      <c r="P30" s="120"/>
    </row>
    <row r="31" spans="2:16" ht="29.25" customHeight="1" x14ac:dyDescent="0.4">
      <c r="C31" s="9"/>
      <c r="D31" s="5" t="str">
        <f>MAX($B$15:B31)&amp;"-"&amp;COUNTA($D$26:D30)+1</f>
        <v>2-5</v>
      </c>
      <c r="E31" s="24" t="s">
        <v>72</v>
      </c>
      <c r="F31" s="23"/>
      <c r="G31" s="169"/>
      <c r="H31" s="169"/>
      <c r="I31" s="169"/>
      <c r="J31" s="169"/>
      <c r="K31" s="169"/>
      <c r="L31" s="169"/>
      <c r="M31" s="169"/>
      <c r="N31" s="120"/>
      <c r="O31" s="120"/>
      <c r="P31" s="120"/>
    </row>
    <row r="32" spans="2:16" ht="29.25" customHeight="1" x14ac:dyDescent="0.4">
      <c r="C32" s="9"/>
      <c r="D32" s="5" t="str">
        <f>MAX($B$15:B32)&amp;"-"&amp;COUNTA($D$26:D31)+1</f>
        <v>2-6</v>
      </c>
      <c r="E32" s="24" t="s">
        <v>73</v>
      </c>
      <c r="F32" s="23"/>
      <c r="G32" s="169"/>
      <c r="H32" s="169"/>
      <c r="I32" s="169"/>
      <c r="J32" s="169"/>
      <c r="K32" s="169"/>
      <c r="L32" s="169"/>
      <c r="M32" s="169"/>
      <c r="N32" s="120"/>
      <c r="O32" s="120"/>
      <c r="P32" s="120"/>
    </row>
    <row r="33" spans="2:18"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row>
    <row r="34" spans="2:18" ht="29.25" customHeight="1" x14ac:dyDescent="0.4">
      <c r="C34" s="9"/>
      <c r="D34" s="5" t="str">
        <f>MAX($B$15:B34)&amp;"-"&amp;COUNTA($D$26:D33)+1</f>
        <v>2-8</v>
      </c>
      <c r="E34" s="143" t="s">
        <v>75</v>
      </c>
      <c r="F34" s="25" t="s">
        <v>76</v>
      </c>
      <c r="G34" s="171"/>
    </row>
    <row r="35" spans="2:18" ht="29.25" customHeight="1" x14ac:dyDescent="0.4">
      <c r="C35" s="9"/>
      <c r="D35" s="5" t="str">
        <f>MAX($B$15:B35)&amp;"-"&amp;COUNTA($D$26:D34)+1</f>
        <v>2-9</v>
      </c>
      <c r="E35" s="143" t="s">
        <v>77</v>
      </c>
      <c r="F35" s="23" t="s">
        <v>78</v>
      </c>
      <c r="G35" s="169"/>
      <c r="H35" s="120"/>
      <c r="I35" s="170"/>
      <c r="J35" s="120"/>
      <c r="K35" s="120"/>
      <c r="L35" s="120"/>
      <c r="M35" s="120"/>
      <c r="N35" s="120"/>
      <c r="O35" s="120"/>
      <c r="P35" s="120"/>
    </row>
    <row r="36" spans="2:18" ht="29.25" customHeight="1" x14ac:dyDescent="0.4">
      <c r="C36" s="9"/>
      <c r="D36" s="5" t="str">
        <f>MAX($B$15:B36)&amp;"-"&amp;COUNTA($D$26:D35)+1</f>
        <v>2-10</v>
      </c>
      <c r="E36" s="143" t="s">
        <v>79</v>
      </c>
      <c r="F36" s="25" t="s">
        <v>78</v>
      </c>
      <c r="G36" s="169"/>
      <c r="H36" s="120"/>
      <c r="I36" s="170"/>
      <c r="J36" s="120"/>
      <c r="K36" s="120"/>
      <c r="L36" s="120"/>
      <c r="M36" s="120"/>
      <c r="N36" s="120"/>
      <c r="O36" s="120"/>
      <c r="P36" s="120"/>
    </row>
    <row r="37" spans="2:18" ht="29.25" customHeight="1" x14ac:dyDescent="0.4">
      <c r="C37" s="9"/>
      <c r="D37" s="5" t="str">
        <f>MAX($B$15:B37)&amp;"-"&amp;COUNTA($D$26:D36)+1</f>
        <v>2-11</v>
      </c>
      <c r="E37" s="143" t="s">
        <v>80</v>
      </c>
      <c r="F37" s="23" t="s">
        <v>78</v>
      </c>
      <c r="G37" s="169"/>
      <c r="H37" s="120"/>
      <c r="I37" s="170"/>
      <c r="J37" s="120"/>
      <c r="K37" s="120"/>
      <c r="L37" s="120"/>
      <c r="M37" s="120"/>
      <c r="N37" s="120"/>
      <c r="O37" s="120"/>
      <c r="P37" s="120"/>
    </row>
    <row r="38" spans="2:18" ht="29.25" customHeight="1" x14ac:dyDescent="0.4">
      <c r="C38" s="9"/>
      <c r="D38" s="7" t="str">
        <f>MAX($B$15:B38)&amp;"-"&amp;COUNTA($D$26:D37)+1</f>
        <v>2-12</v>
      </c>
      <c r="E38" s="142" t="s">
        <v>81</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row>
    <row r="39" spans="2:18" ht="29.25" customHeight="1" x14ac:dyDescent="0.4">
      <c r="C39" s="9"/>
      <c r="D39" s="7" t="str">
        <f>MAX($B$15:B39)&amp;"-"&amp;COUNTA($D$26:D38)+1</f>
        <v>2-13</v>
      </c>
      <c r="E39" s="142" t="s">
        <v>82</v>
      </c>
      <c r="F39" s="28"/>
      <c r="G39" s="12" t="str">
        <f t="shared" ref="G39:P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row>
    <row r="40" spans="2:18" ht="29.25" customHeight="1" x14ac:dyDescent="0.4">
      <c r="C40" s="9"/>
      <c r="D40" s="7" t="str">
        <f>MAX($B$15:B40)&amp;"-"&amp;COUNTA($D$26:D39)+1</f>
        <v>2-14</v>
      </c>
      <c r="E40" s="142" t="s">
        <v>83</v>
      </c>
      <c r="F40" s="27" t="s">
        <v>84</v>
      </c>
      <c r="G40" s="14"/>
      <c r="H40" s="56" t="str">
        <f t="shared" ref="H40:P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row>
    <row r="41" spans="2:18"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row>
    <row r="42" spans="2:18"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row>
    <row r="43" spans="2:18"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row>
    <row r="44" spans="2:18"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row>
    <row r="45" spans="2:18"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row>
    <row r="46" spans="2:18" x14ac:dyDescent="0.4">
      <c r="D46" s="43"/>
      <c r="E46" s="42"/>
      <c r="F46" s="42"/>
      <c r="G46" s="42"/>
      <c r="H46" s="42"/>
      <c r="I46" s="42"/>
      <c r="J46" s="42"/>
      <c r="K46" s="42"/>
      <c r="L46" s="42"/>
      <c r="M46" s="42"/>
      <c r="N46" s="42"/>
      <c r="O46" s="42"/>
      <c r="P46" s="42"/>
    </row>
    <row r="47" spans="2:18" x14ac:dyDescent="0.35">
      <c r="B47" s="61">
        <f>MAX($B$14:B46)+1</f>
        <v>3</v>
      </c>
      <c r="C47" s="54" t="s">
        <v>91</v>
      </c>
      <c r="D47" s="30"/>
      <c r="E47" s="31"/>
      <c r="F47" s="31"/>
      <c r="G47" s="11"/>
      <c r="H47" s="11"/>
      <c r="I47" s="11"/>
      <c r="J47" s="11"/>
      <c r="K47" s="11"/>
      <c r="L47" s="11"/>
      <c r="M47" s="11"/>
      <c r="N47" s="11"/>
      <c r="O47" s="11"/>
      <c r="P47" s="11"/>
    </row>
    <row r="48" spans="2:18" ht="29.25" customHeight="1" x14ac:dyDescent="0.4">
      <c r="C48" s="42"/>
      <c r="D48" s="5" t="str">
        <f>MAX($B$15:B48)&amp;"-"&amp;COUNTA($D$47:D47)+1</f>
        <v>3-1</v>
      </c>
      <c r="E48" s="24" t="s">
        <v>92</v>
      </c>
      <c r="F48" s="23" t="s">
        <v>93</v>
      </c>
      <c r="G48" s="169"/>
      <c r="H48" s="120"/>
      <c r="I48" s="170"/>
      <c r="J48" s="21"/>
      <c r="K48" s="21"/>
      <c r="L48" s="21"/>
      <c r="M48" s="21"/>
      <c r="N48" s="21"/>
      <c r="O48" s="21"/>
      <c r="P48" s="21"/>
      <c r="Q48" s="76" t="s">
        <v>94</v>
      </c>
      <c r="R48" s="76"/>
    </row>
    <row r="49" spans="2:18" ht="29.25" customHeight="1" x14ac:dyDescent="0.4">
      <c r="D49" s="5" t="str">
        <f>MAX($B$15:B49)&amp;"-"&amp;COUNTA($D$47:D48)+1</f>
        <v>3-2</v>
      </c>
      <c r="E49" s="24" t="s">
        <v>95</v>
      </c>
      <c r="F49" s="23"/>
      <c r="G49" s="169"/>
      <c r="H49" s="120"/>
      <c r="I49" s="170"/>
      <c r="J49" s="21"/>
      <c r="K49" s="21"/>
      <c r="L49" s="21"/>
      <c r="M49" s="21"/>
      <c r="N49" s="21"/>
      <c r="O49" s="21"/>
      <c r="P49" s="21"/>
    </row>
    <row r="50" spans="2:18" ht="29.25" customHeight="1" x14ac:dyDescent="0.4">
      <c r="D50" s="5" t="str">
        <f>MAX($B$15:B50)&amp;"-"&amp;COUNTA($D$47:D49)+1</f>
        <v>3-3</v>
      </c>
      <c r="E50" s="24" t="s">
        <v>96</v>
      </c>
      <c r="F50" s="23" t="s">
        <v>97</v>
      </c>
      <c r="G50" s="169"/>
      <c r="H50" s="120"/>
      <c r="I50" s="170"/>
      <c r="J50" s="21"/>
      <c r="K50" s="21"/>
      <c r="L50" s="21"/>
      <c r="M50" s="21"/>
      <c r="N50" s="21"/>
      <c r="O50" s="21"/>
      <c r="P50" s="21"/>
      <c r="Q50" s="76" t="s">
        <v>98</v>
      </c>
      <c r="R50" s="76"/>
    </row>
    <row r="51" spans="2:18" ht="29.25" customHeight="1" x14ac:dyDescent="0.4">
      <c r="D51" s="5" t="str">
        <f>MAX($B$15:B51)&amp;"-"&amp;COUNTA($D$47:D50)+1</f>
        <v>3-4</v>
      </c>
      <c r="E51" s="24" t="s">
        <v>99</v>
      </c>
      <c r="F51" s="23" t="s">
        <v>97</v>
      </c>
      <c r="G51" s="169"/>
      <c r="H51" s="120"/>
      <c r="I51" s="170"/>
      <c r="J51" s="21"/>
      <c r="K51" s="21"/>
      <c r="L51" s="21"/>
      <c r="M51" s="21"/>
      <c r="N51" s="21"/>
      <c r="O51" s="21"/>
      <c r="P51" s="21"/>
      <c r="Q51" s="76" t="s">
        <v>100</v>
      </c>
    </row>
    <row r="52" spans="2:18" x14ac:dyDescent="0.4">
      <c r="E52" s="6"/>
      <c r="F52" s="6"/>
    </row>
    <row r="53" spans="2:18" x14ac:dyDescent="0.35">
      <c r="B53" s="61">
        <f>MAX($B$14:B52)+1</f>
        <v>4</v>
      </c>
      <c r="C53" s="53" t="s">
        <v>101</v>
      </c>
    </row>
    <row r="54" spans="2:18" ht="29.25" customHeight="1" x14ac:dyDescent="0.4">
      <c r="C54" s="42"/>
      <c r="D54" s="5" t="str">
        <f>MAX($B$15:B54)&amp;"-"&amp;COUNTA($D$53:D53)+1</f>
        <v>4-1</v>
      </c>
      <c r="E54" s="24" t="s">
        <v>102</v>
      </c>
      <c r="F54" s="23" t="s">
        <v>103</v>
      </c>
      <c r="G54" s="172"/>
      <c r="H54" s="128" t="s">
        <v>104</v>
      </c>
    </row>
    <row r="55" spans="2:18" ht="29.25" customHeight="1" x14ac:dyDescent="0.4">
      <c r="D55" s="5" t="str">
        <f>MAX($B$15:B55)&amp;"-"&amp;COUNTA($D$53:D54)+1</f>
        <v>4-2</v>
      </c>
      <c r="E55" s="24" t="s">
        <v>105</v>
      </c>
      <c r="F55" s="23" t="s">
        <v>103</v>
      </c>
      <c r="G55" s="172"/>
      <c r="H55" s="128" t="s">
        <v>106</v>
      </c>
    </row>
    <row r="56" spans="2:18" ht="29.25" customHeight="1" x14ac:dyDescent="0.4">
      <c r="D56" s="5" t="str">
        <f>MAX($B$15:B56)&amp;"-"&amp;COUNTA($D$53:D55)+1</f>
        <v>4-3</v>
      </c>
      <c r="E56" s="31" t="s">
        <v>107</v>
      </c>
      <c r="F56" s="23" t="s">
        <v>103</v>
      </c>
      <c r="G56" s="173"/>
    </row>
    <row r="57" spans="2:18" ht="29.25" customHeight="1" x14ac:dyDescent="0.4">
      <c r="D57" s="5" t="str">
        <f>MAX($B$15:B57)&amp;"-"&amp;COUNTA($D$53:D56)+1</f>
        <v>4-4</v>
      </c>
      <c r="E57" s="31" t="s">
        <v>108</v>
      </c>
      <c r="F57" s="23" t="s">
        <v>103</v>
      </c>
      <c r="G57" s="173"/>
    </row>
    <row r="58" spans="2:18" x14ac:dyDescent="0.4">
      <c r="E58" s="76" t="s">
        <v>109</v>
      </c>
      <c r="F58" s="6"/>
      <c r="G58" s="6"/>
      <c r="H58" s="6"/>
    </row>
    <row r="59" spans="2:18" x14ac:dyDescent="0.4">
      <c r="E59" s="6"/>
      <c r="F59" s="6"/>
    </row>
    <row r="60" spans="2:18" ht="19.5" x14ac:dyDescent="0.4">
      <c r="B60" s="22" t="s">
        <v>110</v>
      </c>
      <c r="D60" s="1"/>
    </row>
    <row r="61" spans="2:18" x14ac:dyDescent="0.35">
      <c r="B61" s="61">
        <f>MAX($B$14:B60)+1</f>
        <v>5</v>
      </c>
      <c r="C61" s="53" t="s">
        <v>111</v>
      </c>
      <c r="D61" s="4"/>
      <c r="E61" s="6"/>
      <c r="F61" s="6"/>
    </row>
    <row r="62" spans="2:18" x14ac:dyDescent="0.4">
      <c r="B62" s="61"/>
      <c r="C62" s="152" t="s">
        <v>112</v>
      </c>
      <c r="D62" s="4"/>
      <c r="E62" s="6"/>
      <c r="F62" s="6"/>
    </row>
    <row r="63" spans="2:18" x14ac:dyDescent="0.4">
      <c r="B63" s="61"/>
      <c r="C63" s="152" t="s">
        <v>113</v>
      </c>
      <c r="D63" s="4"/>
      <c r="E63" s="6"/>
      <c r="F63" s="6"/>
    </row>
    <row r="64" spans="2:18" ht="29.25" customHeight="1" x14ac:dyDescent="0.4">
      <c r="C64" s="42"/>
      <c r="D64" s="5" t="str">
        <f>MAX($B$15:B64)&amp;"-"&amp;COUNTA($D$61:D61)+1</f>
        <v>5-1</v>
      </c>
      <c r="E64" s="24" t="s">
        <v>68</v>
      </c>
      <c r="F64" s="23"/>
      <c r="G64" s="169"/>
      <c r="H64" s="120"/>
      <c r="I64" s="170"/>
      <c r="J64" s="120"/>
      <c r="K64" s="120"/>
      <c r="L64" s="120"/>
      <c r="M64" s="120"/>
      <c r="N64" s="120"/>
      <c r="O64" s="120"/>
      <c r="P64" s="120"/>
    </row>
    <row r="65" spans="3:16" ht="29.25" customHeight="1" x14ac:dyDescent="0.4">
      <c r="D65" s="5" t="str">
        <f>MAX($B$15:B65)&amp;"-"&amp;COUNTA($D$61:D64)+1</f>
        <v>5-2</v>
      </c>
      <c r="E65" s="24" t="s">
        <v>69</v>
      </c>
      <c r="F65" s="23"/>
      <c r="G65" s="169"/>
      <c r="H65" s="120"/>
      <c r="I65" s="170"/>
      <c r="J65" s="120"/>
      <c r="K65" s="120"/>
      <c r="L65" s="120"/>
      <c r="M65" s="120"/>
      <c r="N65" s="120"/>
      <c r="O65" s="120"/>
      <c r="P65" s="120"/>
    </row>
    <row r="66" spans="3:16" ht="29.25" customHeight="1" x14ac:dyDescent="0.4">
      <c r="D66" s="5" t="str">
        <f>MAX($B$15:B66)&amp;"-"&amp;COUNTA($D$61:D65)+1</f>
        <v>5-3</v>
      </c>
      <c r="E66" s="24" t="s">
        <v>70</v>
      </c>
      <c r="F66" s="23"/>
      <c r="G66" s="169"/>
      <c r="H66" s="120"/>
      <c r="I66" s="170"/>
      <c r="J66" s="120"/>
      <c r="K66" s="120"/>
      <c r="L66" s="120"/>
      <c r="M66" s="120"/>
      <c r="N66" s="120"/>
      <c r="O66" s="120"/>
      <c r="P66" s="120"/>
    </row>
    <row r="67" spans="3:16" ht="29.25" customHeight="1" x14ac:dyDescent="0.4">
      <c r="C67" s="9"/>
      <c r="D67" s="7" t="str">
        <f>MAX($B$15:B67)&amp;"-"&amp;COUNTA($D$61:D66)+1</f>
        <v>5-4</v>
      </c>
      <c r="E67" s="26" t="s">
        <v>71</v>
      </c>
      <c r="F67" s="27"/>
      <c r="G67" s="83">
        <f>+G96+G115+G134+G153+G172+G191</f>
        <v>0</v>
      </c>
      <c r="H67" s="84">
        <f t="shared" ref="H67:P68" si="13">+H96+H115+H134+H153+H172+H191</f>
        <v>0</v>
      </c>
      <c r="I67" s="85">
        <f t="shared" si="13"/>
        <v>0</v>
      </c>
      <c r="J67" s="84">
        <f t="shared" si="13"/>
        <v>0</v>
      </c>
      <c r="K67" s="84">
        <f t="shared" si="13"/>
        <v>0</v>
      </c>
      <c r="L67" s="84">
        <f t="shared" si="13"/>
        <v>0</v>
      </c>
      <c r="M67" s="84">
        <f t="shared" si="13"/>
        <v>0</v>
      </c>
      <c r="N67" s="84">
        <f t="shared" si="13"/>
        <v>0</v>
      </c>
      <c r="O67" s="84">
        <f t="shared" si="13"/>
        <v>0</v>
      </c>
      <c r="P67" s="84">
        <f t="shared" si="13"/>
        <v>0</v>
      </c>
    </row>
    <row r="68" spans="3:16" ht="29.25" customHeight="1" x14ac:dyDescent="0.4">
      <c r="C68" s="9"/>
      <c r="D68" s="7" t="str">
        <f>MAX($B$15:B68)&amp;"-"&amp;COUNTA($D$61:D67)+1</f>
        <v>5-5</v>
      </c>
      <c r="E68" s="26" t="s">
        <v>72</v>
      </c>
      <c r="F68" s="27"/>
      <c r="G68" s="83">
        <f>+G97+G116+G135+G154+G173+G192</f>
        <v>0</v>
      </c>
      <c r="H68" s="84">
        <f t="shared" si="13"/>
        <v>0</v>
      </c>
      <c r="I68" s="85">
        <f t="shared" si="13"/>
        <v>0</v>
      </c>
      <c r="J68" s="84">
        <f t="shared" si="13"/>
        <v>0</v>
      </c>
      <c r="K68" s="84">
        <f t="shared" si="13"/>
        <v>0</v>
      </c>
      <c r="L68" s="84">
        <f t="shared" si="13"/>
        <v>0</v>
      </c>
      <c r="M68" s="84">
        <f t="shared" si="13"/>
        <v>0</v>
      </c>
      <c r="N68" s="84">
        <f t="shared" si="13"/>
        <v>0</v>
      </c>
      <c r="O68" s="84">
        <f t="shared" si="13"/>
        <v>0</v>
      </c>
      <c r="P68" s="84">
        <f>+P97+P116+P135+P154+P173+P192</f>
        <v>0</v>
      </c>
    </row>
    <row r="69" spans="3:16" ht="29.25" customHeight="1" x14ac:dyDescent="0.4">
      <c r="C69" s="9"/>
      <c r="D69" s="5" t="str">
        <f>MAX($B$15:B69)&amp;"-"&amp;COUNTA($D$61:D68)+1</f>
        <v>5-6</v>
      </c>
      <c r="E69" s="24" t="s">
        <v>73</v>
      </c>
      <c r="F69" s="23"/>
      <c r="G69" s="169"/>
      <c r="H69" s="120"/>
      <c r="I69" s="170"/>
      <c r="J69" s="120"/>
      <c r="K69" s="120"/>
      <c r="L69" s="120"/>
      <c r="M69" s="120"/>
      <c r="N69" s="120"/>
      <c r="O69" s="120"/>
      <c r="P69" s="120"/>
    </row>
    <row r="70" spans="3:16"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row>
    <row r="71" spans="3:16" ht="29.25" customHeight="1" x14ac:dyDescent="0.4">
      <c r="C71" s="9"/>
      <c r="D71" s="7" t="str">
        <f>MAX($B$15:B71)&amp;"-"&amp;COUNTA($D$61:D70)+1</f>
        <v>5-8</v>
      </c>
      <c r="E71" s="142" t="s">
        <v>77</v>
      </c>
      <c r="F71" s="27" t="s">
        <v>78</v>
      </c>
      <c r="G71" s="83">
        <f>IF($G$34="就業時間換算","",+G98+G117+G136+G155+G174+G193)</f>
        <v>0</v>
      </c>
      <c r="H71" s="84">
        <f t="shared" ref="H71:P71" si="15">IF($G$34="就業時間換算","",+H98+H117+H136+H155+H174+H193)</f>
        <v>0</v>
      </c>
      <c r="I71" s="85">
        <f t="shared" si="15"/>
        <v>0</v>
      </c>
      <c r="J71" s="84">
        <f t="shared" si="15"/>
        <v>0</v>
      </c>
      <c r="K71" s="84">
        <f t="shared" si="15"/>
        <v>0</v>
      </c>
      <c r="L71" s="84">
        <f t="shared" si="15"/>
        <v>0</v>
      </c>
      <c r="M71" s="84">
        <f t="shared" si="15"/>
        <v>0</v>
      </c>
      <c r="N71" s="84">
        <f t="shared" si="15"/>
        <v>0</v>
      </c>
      <c r="O71" s="84">
        <f t="shared" si="15"/>
        <v>0</v>
      </c>
      <c r="P71" s="84">
        <f t="shared" si="15"/>
        <v>0</v>
      </c>
    </row>
    <row r="72" spans="3:16" ht="29.25" customHeight="1" x14ac:dyDescent="0.4">
      <c r="C72" s="9"/>
      <c r="D72" s="7" t="str">
        <f>MAX($B$15:B72)&amp;"-"&amp;COUNTA($D$61:D71)+1</f>
        <v>5-9</v>
      </c>
      <c r="E72" s="142" t="s">
        <v>79</v>
      </c>
      <c r="F72" s="28" t="s">
        <v>78</v>
      </c>
      <c r="G72" s="83">
        <f>IF($G$34="人数換算","",+G99+G118+G137+G156+G175+G194)</f>
        <v>0</v>
      </c>
      <c r="H72" s="84">
        <f t="shared" ref="H72:P72" si="16">IF($G$34="人数換算","",+H99+H118+H137+H156+H175+H194)</f>
        <v>0</v>
      </c>
      <c r="I72" s="85">
        <f t="shared" si="16"/>
        <v>0</v>
      </c>
      <c r="J72" s="84">
        <f t="shared" si="16"/>
        <v>0</v>
      </c>
      <c r="K72" s="84">
        <f t="shared" si="16"/>
        <v>0</v>
      </c>
      <c r="L72" s="84">
        <f t="shared" si="16"/>
        <v>0</v>
      </c>
      <c r="M72" s="84">
        <f t="shared" si="16"/>
        <v>0</v>
      </c>
      <c r="N72" s="84">
        <f t="shared" si="16"/>
        <v>0</v>
      </c>
      <c r="O72" s="84">
        <f t="shared" si="16"/>
        <v>0</v>
      </c>
      <c r="P72" s="84">
        <f t="shared" si="16"/>
        <v>0</v>
      </c>
    </row>
    <row r="73" spans="3:16" ht="29.25" customHeight="1" x14ac:dyDescent="0.4">
      <c r="C73" s="9"/>
      <c r="D73" s="7" t="str">
        <f>MAX($B$15:B73)&amp;"-"&amp;COUNTA($D$61:D72)+1</f>
        <v>5-10</v>
      </c>
      <c r="E73" s="142" t="s">
        <v>80</v>
      </c>
      <c r="F73" s="28" t="s">
        <v>78</v>
      </c>
      <c r="G73" s="83">
        <f>+G100+G119+G138+G157+G176+G195</f>
        <v>0</v>
      </c>
      <c r="H73" s="84">
        <f t="shared" ref="H73:P73" si="17">+H100+H119+H138+H157+H176+H195</f>
        <v>0</v>
      </c>
      <c r="I73" s="85">
        <f t="shared" si="17"/>
        <v>0</v>
      </c>
      <c r="J73" s="84">
        <f t="shared" si="17"/>
        <v>0</v>
      </c>
      <c r="K73" s="84">
        <f t="shared" si="17"/>
        <v>0</v>
      </c>
      <c r="L73" s="84">
        <f t="shared" si="17"/>
        <v>0</v>
      </c>
      <c r="M73" s="84">
        <f t="shared" si="17"/>
        <v>0</v>
      </c>
      <c r="N73" s="84">
        <f t="shared" si="17"/>
        <v>0</v>
      </c>
      <c r="O73" s="84">
        <f t="shared" si="17"/>
        <v>0</v>
      </c>
      <c r="P73" s="84">
        <f t="shared" si="17"/>
        <v>0</v>
      </c>
    </row>
    <row r="74" spans="3:16"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row>
    <row r="75" spans="3:16" ht="29.25" customHeight="1" x14ac:dyDescent="0.4">
      <c r="C75" s="9"/>
      <c r="D75" s="7" t="str">
        <f>MAX($B$15:B75)&amp;"-"&amp;COUNTA($D$61:D74)+1</f>
        <v>5-12</v>
      </c>
      <c r="E75" s="142" t="s">
        <v>82</v>
      </c>
      <c r="F75" s="28"/>
      <c r="G75" s="12" t="str">
        <f>IFERROR(+G67/G72,"")</f>
        <v/>
      </c>
      <c r="H75" s="13" t="str">
        <f>IFERROR(+H67/H72,"")</f>
        <v/>
      </c>
      <c r="I75" s="20" t="str">
        <f t="shared" ref="I75:P75" si="19">IFERROR(+I67/I72,"")</f>
        <v/>
      </c>
      <c r="J75" s="13" t="str">
        <f>IFERROR(+J67/J72,"")</f>
        <v/>
      </c>
      <c r="K75" s="13" t="str">
        <f t="shared" si="19"/>
        <v/>
      </c>
      <c r="L75" s="13" t="str">
        <f t="shared" si="19"/>
        <v/>
      </c>
      <c r="M75" s="13" t="str">
        <f t="shared" si="19"/>
        <v/>
      </c>
      <c r="N75" s="13" t="str">
        <f t="shared" si="19"/>
        <v/>
      </c>
      <c r="O75" s="13" t="str">
        <f t="shared" si="19"/>
        <v/>
      </c>
      <c r="P75" s="13" t="str">
        <f t="shared" si="19"/>
        <v/>
      </c>
    </row>
    <row r="76" spans="3:16" ht="29.25" customHeight="1" x14ac:dyDescent="0.4">
      <c r="C76" s="9"/>
      <c r="D76" s="7" t="str">
        <f>MAX($B$15:B76)&amp;"-"&amp;COUNTA($D$61:D75)+1</f>
        <v>5-13</v>
      </c>
      <c r="E76" s="142" t="s">
        <v>83</v>
      </c>
      <c r="F76" s="27" t="s">
        <v>84</v>
      </c>
      <c r="G76" s="14"/>
      <c r="H76" s="56" t="str">
        <f>IFERROR((H74-G74)/G74,"")</f>
        <v/>
      </c>
      <c r="I76" s="57" t="str">
        <f t="shared" ref="I76:P77" si="20">IFERROR((I74-H74)/H74,"")</f>
        <v/>
      </c>
      <c r="J76" s="56" t="str">
        <f t="shared" si="20"/>
        <v/>
      </c>
      <c r="K76" s="56" t="str">
        <f t="shared" si="20"/>
        <v/>
      </c>
      <c r="L76" s="56" t="str">
        <f t="shared" si="20"/>
        <v/>
      </c>
      <c r="M76" s="56" t="str">
        <f t="shared" si="20"/>
        <v/>
      </c>
      <c r="N76" s="56" t="str">
        <f t="shared" si="20"/>
        <v/>
      </c>
      <c r="O76" s="56" t="str">
        <f t="shared" si="20"/>
        <v/>
      </c>
      <c r="P76" s="56" t="str">
        <f t="shared" si="20"/>
        <v/>
      </c>
    </row>
    <row r="77" spans="3:16"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row>
    <row r="78" spans="3:16" ht="29.25" customHeight="1" x14ac:dyDescent="0.4">
      <c r="C78" s="9"/>
      <c r="D78" s="7" t="str">
        <f>MAX($B$15:B78)&amp;"-"&amp;COUNTA($D$61:D77)+1</f>
        <v>5-15</v>
      </c>
      <c r="E78" s="142" t="s">
        <v>87</v>
      </c>
      <c r="F78" s="27"/>
      <c r="G78" s="83" t="str">
        <f t="shared" ref="G78" si="21">IFERROR(+G68/G73,"")</f>
        <v/>
      </c>
      <c r="H78" s="84" t="str">
        <f>IFERROR(+H68/H73,"")</f>
        <v/>
      </c>
      <c r="I78" s="84" t="str">
        <f t="shared" ref="I78:P78" si="22">IFERROR(+I68/I73,"")</f>
        <v/>
      </c>
      <c r="J78" s="84" t="str">
        <f t="shared" si="22"/>
        <v/>
      </c>
      <c r="K78" s="84" t="str">
        <f t="shared" si="22"/>
        <v/>
      </c>
      <c r="L78" s="84" t="str">
        <f t="shared" si="22"/>
        <v/>
      </c>
      <c r="M78" s="84" t="str">
        <f t="shared" si="22"/>
        <v/>
      </c>
      <c r="N78" s="84" t="str">
        <f t="shared" si="22"/>
        <v/>
      </c>
      <c r="O78" s="84" t="str">
        <f t="shared" si="22"/>
        <v/>
      </c>
      <c r="P78" s="84" t="str">
        <f t="shared" si="22"/>
        <v/>
      </c>
    </row>
    <row r="79" spans="3:16" ht="29.25" customHeight="1" x14ac:dyDescent="0.4">
      <c r="C79" s="9"/>
      <c r="D79" s="7" t="str">
        <f>MAX($B$15:B79)&amp;"-"&amp;COUNTA($D$61:D78)+1</f>
        <v>5-16</v>
      </c>
      <c r="E79" s="142" t="s">
        <v>88</v>
      </c>
      <c r="F79" s="27" t="s">
        <v>84</v>
      </c>
      <c r="G79" s="14"/>
      <c r="H79" s="56" t="str">
        <f>IFERROR((H78-G78)/G78,"")</f>
        <v/>
      </c>
      <c r="I79" s="57" t="str">
        <f>IFERROR((I78-H78)/H78,"")</f>
        <v/>
      </c>
      <c r="J79" s="56" t="str">
        <f t="shared" ref="J79:P79" si="23">IFERROR((J78-I78)/I78,"")</f>
        <v/>
      </c>
      <c r="K79" s="56" t="str">
        <f t="shared" si="23"/>
        <v/>
      </c>
      <c r="L79" s="56" t="str">
        <f t="shared" si="23"/>
        <v/>
      </c>
      <c r="M79" s="56" t="str">
        <f t="shared" si="23"/>
        <v/>
      </c>
      <c r="N79" s="56" t="str">
        <f t="shared" si="23"/>
        <v/>
      </c>
      <c r="O79" s="56" t="str">
        <f t="shared" si="23"/>
        <v/>
      </c>
      <c r="P79" s="56" t="str">
        <f t="shared" si="23"/>
        <v/>
      </c>
    </row>
    <row r="80" spans="3:16" ht="29.25" customHeight="1" x14ac:dyDescent="0.4">
      <c r="C80" s="9"/>
      <c r="D80" s="7" t="str">
        <f>MAX($B$15:B80)&amp;"-"&amp;COUNTA($D$61:D79)+1</f>
        <v>5-17</v>
      </c>
      <c r="E80" s="142" t="s">
        <v>89</v>
      </c>
      <c r="F80" s="27"/>
      <c r="G80" s="12" t="str">
        <f>IFERROR(+G70/(G71+G73),"")</f>
        <v/>
      </c>
      <c r="H80" s="13" t="str">
        <f t="shared" ref="H80:P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row>
    <row r="81" spans="2:17"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P81" si="26">IFERROR(+J70/(J72+J73),"")</f>
        <v/>
      </c>
      <c r="K81" s="13" t="str">
        <f t="shared" si="26"/>
        <v/>
      </c>
      <c r="L81" s="13" t="str">
        <f t="shared" si="26"/>
        <v/>
      </c>
      <c r="M81" s="13" t="str">
        <f t="shared" si="26"/>
        <v/>
      </c>
      <c r="N81" s="13" t="str">
        <f t="shared" si="26"/>
        <v/>
      </c>
      <c r="O81" s="13" t="str">
        <f t="shared" si="26"/>
        <v/>
      </c>
      <c r="P81" s="13" t="str">
        <f t="shared" si="26"/>
        <v/>
      </c>
    </row>
    <row r="82" spans="2:17" ht="29.25" customHeight="1" x14ac:dyDescent="0.4">
      <c r="D82" s="5" t="str">
        <f>MAX($B$15:B82)&amp;"-"&amp;COUNTA($D$61:D81)+1</f>
        <v>5-19</v>
      </c>
      <c r="E82" s="24" t="s">
        <v>114</v>
      </c>
      <c r="F82" s="23" t="s">
        <v>84</v>
      </c>
      <c r="G82" s="174"/>
      <c r="H82" s="80" t="s">
        <v>115</v>
      </c>
    </row>
    <row r="83" spans="2:17" x14ac:dyDescent="0.4">
      <c r="E83" s="6"/>
      <c r="F83" s="6"/>
    </row>
    <row r="84" spans="2:17" x14ac:dyDescent="0.35">
      <c r="B84" s="61">
        <f>MAX($B$14:B83)+1</f>
        <v>6</v>
      </c>
      <c r="C84" s="53" t="s">
        <v>116</v>
      </c>
      <c r="D84" s="60"/>
      <c r="E84" s="11"/>
      <c r="F84" s="11"/>
      <c r="G84" s="11"/>
    </row>
    <row r="85" spans="2:17" ht="29.25" customHeight="1" x14ac:dyDescent="0.4">
      <c r="D85" s="5" t="str">
        <f>MAX($B$15:B85)&amp;"-"&amp;COUNTA($D$84:D84)+1</f>
        <v>6-1</v>
      </c>
      <c r="E85" s="31" t="s">
        <v>117</v>
      </c>
      <c r="F85" s="23" t="s">
        <v>103</v>
      </c>
      <c r="G85" s="175"/>
      <c r="I85" s="44"/>
    </row>
    <row r="86" spans="2:17" ht="29.25" customHeight="1" x14ac:dyDescent="0.4">
      <c r="D86" s="5" t="str">
        <f>MAX($B$15:B86)&amp;"-"&amp;COUNTA($D$84:D85)+1</f>
        <v>6-2</v>
      </c>
      <c r="E86" s="31" t="s">
        <v>118</v>
      </c>
      <c r="F86" s="23" t="s">
        <v>119</v>
      </c>
      <c r="G86" s="176"/>
      <c r="H86" s="176"/>
      <c r="I86" s="176"/>
      <c r="J86" s="176"/>
      <c r="K86" s="176"/>
    </row>
    <row r="87" spans="2:17" x14ac:dyDescent="0.4">
      <c r="C87" s="9"/>
      <c r="D87" s="9"/>
      <c r="E87" s="86" t="s">
        <v>120</v>
      </c>
      <c r="F87" s="49"/>
      <c r="G87" s="42"/>
      <c r="H87" s="42"/>
    </row>
    <row r="88" spans="2:17" x14ac:dyDescent="0.4">
      <c r="E88" s="6"/>
      <c r="F88" s="6"/>
    </row>
    <row r="89" spans="2:17" ht="19.5" thickBot="1" x14ac:dyDescent="0.45">
      <c r="B89" s="82"/>
      <c r="C89" s="54" t="s">
        <v>121</v>
      </c>
      <c r="D89" s="4"/>
      <c r="E89" s="6"/>
      <c r="F89" s="6"/>
    </row>
    <row r="90" spans="2:17" ht="29.25" customHeight="1" thickBot="1" x14ac:dyDescent="0.45">
      <c r="D90" s="155">
        <f>COUNTA($D108:D$108)+1</f>
        <v>1</v>
      </c>
      <c r="E90" s="156" t="s">
        <v>122</v>
      </c>
      <c r="F90" s="157"/>
      <c r="G90" s="158" t="str">
        <f>IF($G$85="","",$G$85)</f>
        <v/>
      </c>
      <c r="H90" s="6"/>
      <c r="M90" s="146" t="s">
        <v>123</v>
      </c>
      <c r="N90" s="58" t="s">
        <v>124</v>
      </c>
      <c r="O90" s="58" t="s">
        <v>125</v>
      </c>
      <c r="P90" s="58" t="str">
        <f>"基準："&amp;$G90</f>
        <v>基準：</v>
      </c>
    </row>
    <row r="91" spans="2:17" ht="29.25" customHeight="1" x14ac:dyDescent="0.4">
      <c r="D91" s="60">
        <f>COUNTA($D$108:D109)+1</f>
        <v>2</v>
      </c>
      <c r="E91" s="62" t="s">
        <v>126</v>
      </c>
      <c r="F91" s="66" t="s">
        <v>103</v>
      </c>
      <c r="G91" s="177"/>
      <c r="H91" s="6"/>
      <c r="M91" s="145" t="s">
        <v>127</v>
      </c>
      <c r="N91" s="145" t="str">
        <f>IF($G$34="就業時間換算","－",IFERROR(((HLOOKUP(DATE(YEAR($E$13)+3,MONTH($E$9),DAY($E$9)),$G95:$P106,7,FALSE))/(HLOOKUP(DATE(YEAR($E$13),MONTH($E$9),DAY($E$9)),$G95:$P106,7,FALSE)))^(1/3)-1,""))</f>
        <v/>
      </c>
      <c r="O91" s="159" t="str">
        <f>IF($G$34="人数換算","－",IFERROR(((HLOOKUP(DATE(YEAR($E$13)+3,MONTH($E$9),DAY($E$9)),$G95:$P106,8,FALSE))/(HLOOKUP(DATE(YEAR($E$13),MONTH($E$9),DAY($E$9)),$G95:$P106,8,FALSE)))^(1/3)-1,""))</f>
        <v/>
      </c>
      <c r="P91" s="188" t="str">
        <f>IFERROR(VLOOKUP($G90,【参考】最低賃金の5年間の年平均の年平均上昇率!$B$4:$C$50,2,FALSE),"")</f>
        <v/>
      </c>
      <c r="Q91" s="148" t="str">
        <f>IF($G$34="人数換算",$N91,IF($G$34="就業時間換算",$O91,""))</f>
        <v/>
      </c>
    </row>
    <row r="92" spans="2:17" ht="29.25" customHeight="1" x14ac:dyDescent="0.4">
      <c r="D92" s="60">
        <f>COUNTA($D$108:D110)+1</f>
        <v>3</v>
      </c>
      <c r="E92" s="62" t="s">
        <v>128</v>
      </c>
      <c r="F92" s="36" t="s">
        <v>103</v>
      </c>
      <c r="G92" s="178"/>
      <c r="H92" s="6"/>
      <c r="M92" s="145" t="s">
        <v>129</v>
      </c>
      <c r="N92" s="145" t="str">
        <f>IF(AND(COUNTA($G100:$P100)&gt;0,SUMIF($G100:$P100,"&lt;&gt;"&amp;"")=0),"－",IFERROR(((HLOOKUP(DATE(YEAR($E$13)+3,MONTH($E$9),DAY($E$9)),$G95:$P106,11,FALSE))/(HLOOKUP(DATE(YEAR($E$13),MONTH($E$9),DAY($E$9)),$G95:$P106,11,FALSE)))^(1/3)-1,""))</f>
        <v/>
      </c>
      <c r="O92" s="160" t="s">
        <v>130</v>
      </c>
      <c r="P92" s="189"/>
    </row>
    <row r="93" spans="2:17" x14ac:dyDescent="0.4">
      <c r="D93" s="1"/>
      <c r="E93" s="76" t="s">
        <v>109</v>
      </c>
      <c r="G93" s="1" t="s">
        <v>131</v>
      </c>
    </row>
    <row r="94" spans="2:17" x14ac:dyDescent="0.4">
      <c r="D94" s="1"/>
      <c r="G94" s="75" t="s">
        <v>51</v>
      </c>
      <c r="H94" s="75" t="s">
        <v>52</v>
      </c>
      <c r="I94" s="75" t="s">
        <v>53</v>
      </c>
      <c r="J94" s="161" t="s">
        <v>54</v>
      </c>
      <c r="K94" s="161"/>
      <c r="L94" s="161"/>
      <c r="M94" s="161"/>
      <c r="N94" s="161"/>
      <c r="O94" s="161"/>
      <c r="P94" s="161"/>
    </row>
    <row r="95" spans="2:17"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 si="28">IF($I95="","",EDATE(O95,12))</f>
        <v/>
      </c>
    </row>
    <row r="96" spans="2:17" ht="29.25" customHeight="1" x14ac:dyDescent="0.4">
      <c r="D96" s="5">
        <f>COUNTA($D$108:D114)+1</f>
        <v>4</v>
      </c>
      <c r="E96" s="24" t="s">
        <v>71</v>
      </c>
      <c r="F96" s="23"/>
      <c r="G96" s="169"/>
      <c r="H96" s="120"/>
      <c r="I96" s="170"/>
      <c r="J96" s="120"/>
      <c r="K96" s="120"/>
      <c r="L96" s="120"/>
      <c r="M96" s="120"/>
      <c r="N96" s="120"/>
      <c r="O96" s="120"/>
      <c r="P96" s="120"/>
    </row>
    <row r="97" spans="2:17" ht="29.25" customHeight="1" x14ac:dyDescent="0.4">
      <c r="C97" s="9"/>
      <c r="D97" s="5">
        <f>COUNTA($D$108:D115)+1</f>
        <v>5</v>
      </c>
      <c r="E97" s="24" t="s">
        <v>72</v>
      </c>
      <c r="F97" s="23"/>
      <c r="G97" s="169"/>
      <c r="H97" s="120"/>
      <c r="I97" s="170"/>
      <c r="J97" s="120"/>
      <c r="K97" s="120"/>
      <c r="L97" s="120"/>
      <c r="M97" s="120"/>
      <c r="N97" s="120"/>
      <c r="O97" s="120"/>
      <c r="P97" s="120"/>
    </row>
    <row r="98" spans="2:17" ht="29.25" customHeight="1" x14ac:dyDescent="0.4">
      <c r="C98" s="9"/>
      <c r="D98" s="5">
        <f>COUNTA($D$108:D116)+1</f>
        <v>6</v>
      </c>
      <c r="E98" s="24" t="s">
        <v>77</v>
      </c>
      <c r="F98" s="23" t="s">
        <v>78</v>
      </c>
      <c r="G98" s="169"/>
      <c r="H98" s="120"/>
      <c r="I98" s="170"/>
      <c r="J98" s="120"/>
      <c r="K98" s="120"/>
      <c r="L98" s="120"/>
      <c r="M98" s="120"/>
      <c r="N98" s="120"/>
      <c r="O98" s="120"/>
      <c r="P98" s="120"/>
    </row>
    <row r="99" spans="2:17" ht="29.25" customHeight="1" x14ac:dyDescent="0.4">
      <c r="C99" s="9"/>
      <c r="D99" s="5">
        <f>COUNTA($D$108:D117)+1</f>
        <v>7</v>
      </c>
      <c r="E99" s="24" t="s">
        <v>79</v>
      </c>
      <c r="F99" s="25" t="s">
        <v>78</v>
      </c>
      <c r="G99" s="169"/>
      <c r="H99" s="120"/>
      <c r="I99" s="170"/>
      <c r="J99" s="120"/>
      <c r="K99" s="120"/>
      <c r="L99" s="120"/>
      <c r="M99" s="120"/>
      <c r="N99" s="120"/>
      <c r="O99" s="120"/>
      <c r="P99" s="120"/>
    </row>
    <row r="100" spans="2:17" ht="29.25" customHeight="1" x14ac:dyDescent="0.4">
      <c r="C100" s="9"/>
      <c r="D100" s="5">
        <f>COUNTA($D$108:D118)+1</f>
        <v>8</v>
      </c>
      <c r="E100" s="24" t="s">
        <v>80</v>
      </c>
      <c r="F100" s="23" t="s">
        <v>132</v>
      </c>
      <c r="G100" s="169"/>
      <c r="H100" s="120"/>
      <c r="I100" s="170"/>
      <c r="J100" s="120"/>
      <c r="K100" s="120"/>
      <c r="L100" s="120"/>
      <c r="M100" s="120"/>
      <c r="N100" s="120"/>
      <c r="O100" s="120"/>
      <c r="P100" s="120"/>
    </row>
    <row r="101" spans="2:17"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row>
    <row r="102" spans="2:17"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row>
    <row r="103" spans="2:17"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row>
    <row r="104" spans="2:17"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row>
    <row r="105" spans="2:17"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row>
    <row r="106" spans="2:17"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row>
    <row r="107" spans="2:17" x14ac:dyDescent="0.4">
      <c r="E107" s="50"/>
    </row>
    <row r="108" spans="2:17" ht="19.5" thickBot="1" x14ac:dyDescent="0.45">
      <c r="B108" s="82"/>
      <c r="C108" s="54" t="s">
        <v>133</v>
      </c>
      <c r="D108" s="4"/>
      <c r="E108" s="6"/>
      <c r="F108" s="6"/>
      <c r="M108" s="144"/>
    </row>
    <row r="109" spans="2:17" ht="29.25" customHeight="1" thickBot="1" x14ac:dyDescent="0.45">
      <c r="D109" s="155">
        <f>COUNTA($D$108:D108)+1</f>
        <v>1</v>
      </c>
      <c r="E109" s="156" t="s">
        <v>122</v>
      </c>
      <c r="F109" s="157"/>
      <c r="G109" s="158" t="str">
        <f>IF($G$86="","",$G$86)</f>
        <v/>
      </c>
      <c r="L109" s="37"/>
      <c r="M109" s="146" t="s">
        <v>123</v>
      </c>
      <c r="N109" s="58" t="s">
        <v>124</v>
      </c>
      <c r="O109" s="58" t="s">
        <v>125</v>
      </c>
      <c r="P109" s="58" t="str">
        <f>"基準："&amp;$G109</f>
        <v>基準：</v>
      </c>
    </row>
    <row r="110" spans="2:17" ht="29.25" customHeight="1" x14ac:dyDescent="0.4">
      <c r="D110" s="60">
        <f>COUNTA($D$108:D109)+1</f>
        <v>2</v>
      </c>
      <c r="E110" s="62" t="s">
        <v>126</v>
      </c>
      <c r="F110" s="66" t="s">
        <v>103</v>
      </c>
      <c r="G110" s="177"/>
      <c r="H110" s="6"/>
      <c r="M110" s="145" t="s">
        <v>127</v>
      </c>
      <c r="N110" s="145" t="str">
        <f>IF($G$34="就業時間換算","－",IFERROR(((HLOOKUP(DATE(YEAR($E$13)+3,MONTH($E$9),DAY($E$9)),$G114:$P125,7,FALSE))/(HLOOKUP(DATE(YEAR($E$13),MONTH($E$9),DAY($E$9)),$G114:$P125,7,FALSE)))^(1/3)-1,""))</f>
        <v/>
      </c>
      <c r="O110" s="159" t="str">
        <f>IF($G$34="人数換算","－",IFERROR(((HLOOKUP(DATE(YEAR($E$13)+3,MONTH($E$9),DAY($E$9)),$G114:$P125,8,FALSE))/(HLOOKUP(DATE(YEAR($E$13),MONTH($E$9),DAY($E$9)),$G114:$P125,8,FALSE)))^(1/3)-1,""))</f>
        <v/>
      </c>
      <c r="P110" s="188" t="str">
        <f>IFERROR(VLOOKUP($G109,【参考】最低賃金の5年間の年平均の年平均上昇率!$B$4:$C$50,2,FALSE),"")</f>
        <v/>
      </c>
      <c r="Q110" s="148" t="str">
        <f>IF($G$34="人数換算",$N110,IF($G$34="就業時間換算",$O110,""))</f>
        <v/>
      </c>
    </row>
    <row r="111" spans="2:17" ht="29.25" customHeight="1" x14ac:dyDescent="0.4">
      <c r="D111" s="60">
        <f>COUNTA($D$108:D110)+1</f>
        <v>3</v>
      </c>
      <c r="E111" s="62" t="s">
        <v>128</v>
      </c>
      <c r="F111" s="36" t="s">
        <v>103</v>
      </c>
      <c r="G111" s="178"/>
      <c r="H111" s="6"/>
      <c r="M111" s="145" t="s">
        <v>129</v>
      </c>
      <c r="N111" s="145" t="str">
        <f>IF(AND(COUNTA($G119:$P119)&gt;0,SUMIF($G119:$P119,"&lt;&gt;"&amp;"")=0),"－",IFERROR(((HLOOKUP(DATE(YEAR($E$13)+3,MONTH($E$9),DAY($E$9)),$G114:$P125,11,FALSE))/(HLOOKUP(DATE(YEAR($E$13),MONTH($E$9),DAY($E$9)),$G114:$P125,11,FALSE)))^(1/3)-1,""))</f>
        <v/>
      </c>
      <c r="O111" s="160" t="s">
        <v>130</v>
      </c>
      <c r="P111" s="189"/>
    </row>
    <row r="112" spans="2:17" x14ac:dyDescent="0.4">
      <c r="D112" s="1"/>
      <c r="E112" s="76" t="s">
        <v>109</v>
      </c>
      <c r="G112" s="1" t="s">
        <v>131</v>
      </c>
    </row>
    <row r="113" spans="2:16" x14ac:dyDescent="0.4">
      <c r="D113" s="1"/>
      <c r="G113" s="75" t="s">
        <v>51</v>
      </c>
      <c r="H113" s="75" t="s">
        <v>52</v>
      </c>
      <c r="I113" s="75" t="s">
        <v>53</v>
      </c>
      <c r="J113" s="161" t="s">
        <v>54</v>
      </c>
      <c r="K113" s="161"/>
      <c r="L113" s="161"/>
      <c r="M113" s="161"/>
      <c r="N113" s="161"/>
      <c r="O113" s="161"/>
      <c r="P113" s="161"/>
    </row>
    <row r="114" spans="2:16" x14ac:dyDescent="0.4">
      <c r="D114" s="11"/>
      <c r="E114" s="11"/>
      <c r="F114" s="65"/>
      <c r="G114" s="74" t="str">
        <f>IF($I114="","",EDATE(H114,-12))</f>
        <v/>
      </c>
      <c r="H114" s="74" t="str">
        <f>IF($I114="","",EDATE(I114,-12))</f>
        <v/>
      </c>
      <c r="I114" s="74" t="str">
        <f>IF($I$12="","",$I$12)</f>
        <v/>
      </c>
      <c r="J114" s="74" t="str">
        <f>IF($I114="","",EDATE(I114,12))</f>
        <v/>
      </c>
      <c r="K114" s="74" t="str">
        <f t="shared" ref="K114:P114" si="36">IF($I114="","",EDATE(J114,12))</f>
        <v/>
      </c>
      <c r="L114" s="74" t="str">
        <f t="shared" si="36"/>
        <v/>
      </c>
      <c r="M114" s="74" t="str">
        <f t="shared" si="36"/>
        <v/>
      </c>
      <c r="N114" s="74" t="str">
        <f t="shared" si="36"/>
        <v/>
      </c>
      <c r="O114" s="74" t="str">
        <f>IF($I114="","",EDATE(N114,12))</f>
        <v/>
      </c>
      <c r="P114" s="74" t="str">
        <f t="shared" si="36"/>
        <v/>
      </c>
    </row>
    <row r="115" spans="2:16" ht="29.25" customHeight="1" x14ac:dyDescent="0.4">
      <c r="D115" s="5">
        <f>COUNTA($D$108:D114)+1</f>
        <v>4</v>
      </c>
      <c r="E115" s="24" t="s">
        <v>71</v>
      </c>
      <c r="F115" s="23"/>
      <c r="G115" s="169"/>
      <c r="H115" s="120"/>
      <c r="I115" s="170"/>
      <c r="J115" s="120"/>
      <c r="K115" s="120"/>
      <c r="L115" s="120"/>
      <c r="M115" s="120"/>
      <c r="N115" s="120"/>
      <c r="O115" s="120"/>
      <c r="P115" s="120"/>
    </row>
    <row r="116" spans="2:16" ht="29.25" customHeight="1" x14ac:dyDescent="0.4">
      <c r="C116" s="9"/>
      <c r="D116" s="5">
        <f>COUNTA($D$108:D115)+1</f>
        <v>5</v>
      </c>
      <c r="E116" s="24" t="s">
        <v>72</v>
      </c>
      <c r="F116" s="23"/>
      <c r="G116" s="169"/>
      <c r="H116" s="120"/>
      <c r="I116" s="170"/>
      <c r="J116" s="120"/>
      <c r="K116" s="120"/>
      <c r="L116" s="120"/>
      <c r="M116" s="120"/>
      <c r="N116" s="120"/>
      <c r="O116" s="120"/>
      <c r="P116" s="120"/>
    </row>
    <row r="117" spans="2:16" ht="29.25" customHeight="1" x14ac:dyDescent="0.4">
      <c r="C117" s="9"/>
      <c r="D117" s="5">
        <f>COUNTA($D$108:D116)+1</f>
        <v>6</v>
      </c>
      <c r="E117" s="24" t="s">
        <v>77</v>
      </c>
      <c r="F117" s="23" t="s">
        <v>78</v>
      </c>
      <c r="G117" s="169"/>
      <c r="H117" s="120"/>
      <c r="I117" s="170"/>
      <c r="J117" s="120"/>
      <c r="K117" s="120"/>
      <c r="L117" s="120"/>
      <c r="M117" s="120"/>
      <c r="N117" s="120"/>
      <c r="O117" s="120"/>
      <c r="P117" s="120"/>
    </row>
    <row r="118" spans="2:16" ht="29.25" customHeight="1" x14ac:dyDescent="0.4">
      <c r="C118" s="9"/>
      <c r="D118" s="5">
        <f>COUNTA($D$108:D117)+1</f>
        <v>7</v>
      </c>
      <c r="E118" s="24" t="s">
        <v>79</v>
      </c>
      <c r="F118" s="25" t="s">
        <v>78</v>
      </c>
      <c r="G118" s="169"/>
      <c r="H118" s="120"/>
      <c r="I118" s="170"/>
      <c r="J118" s="120"/>
      <c r="K118" s="120"/>
      <c r="L118" s="120"/>
      <c r="M118" s="120"/>
      <c r="N118" s="120"/>
      <c r="O118" s="120"/>
      <c r="P118" s="120"/>
    </row>
    <row r="119" spans="2:16" ht="29.25" customHeight="1" x14ac:dyDescent="0.4">
      <c r="C119" s="9"/>
      <c r="D119" s="5">
        <f>COUNTA($D$108:D118)+1</f>
        <v>8</v>
      </c>
      <c r="E119" s="24" t="s">
        <v>80</v>
      </c>
      <c r="F119" s="23" t="s">
        <v>134</v>
      </c>
      <c r="G119" s="169"/>
      <c r="H119" s="120"/>
      <c r="I119" s="170"/>
      <c r="J119" s="120"/>
      <c r="K119" s="120"/>
      <c r="L119" s="120"/>
      <c r="M119" s="120"/>
      <c r="N119" s="120"/>
      <c r="O119" s="120"/>
      <c r="P119" s="120"/>
    </row>
    <row r="120" spans="2:16" ht="29.25" customHeight="1" x14ac:dyDescent="0.4">
      <c r="C120" s="9"/>
      <c r="D120" s="7">
        <f>COUNTA($D$108:D119)+1</f>
        <v>9</v>
      </c>
      <c r="E120" s="26" t="s">
        <v>81</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row>
    <row r="121" spans="2:16" ht="29.25" customHeight="1" x14ac:dyDescent="0.4">
      <c r="C121" s="9"/>
      <c r="D121" s="7">
        <f>COUNTA($D$108:D120)+1</f>
        <v>10</v>
      </c>
      <c r="E121" s="26" t="s">
        <v>82</v>
      </c>
      <c r="F121" s="28"/>
      <c r="G121" s="12" t="str">
        <f>IF($G$34="人数換算","",IFERROR(+G115/G118,""))</f>
        <v/>
      </c>
      <c r="H121" s="13" t="str">
        <f t="shared" ref="H121:P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row>
    <row r="122" spans="2:16" ht="29.25" customHeight="1" x14ac:dyDescent="0.4">
      <c r="C122" s="9"/>
      <c r="D122" s="7">
        <f>COUNTA($D$108:D121)+1</f>
        <v>11</v>
      </c>
      <c r="E122" s="26" t="s">
        <v>83</v>
      </c>
      <c r="F122" s="27" t="s">
        <v>84</v>
      </c>
      <c r="G122" s="14"/>
      <c r="H122" s="56" t="str">
        <f>IFERROR((H120-G120)/G120,"")</f>
        <v/>
      </c>
      <c r="I122" s="57" t="str">
        <f t="shared" ref="I122:P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row>
    <row r="123" spans="2:16"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row>
    <row r="124" spans="2:16" ht="29.25" customHeight="1" x14ac:dyDescent="0.4">
      <c r="C124" s="9"/>
      <c r="D124" s="7">
        <f>COUNTA($D$108:D123)+1</f>
        <v>13</v>
      </c>
      <c r="E124" s="26" t="s">
        <v>87</v>
      </c>
      <c r="F124" s="27"/>
      <c r="G124" s="83" t="str">
        <f>IFERROR(+G116/G119,"")</f>
        <v/>
      </c>
      <c r="H124" s="84" t="str">
        <f>IFERROR(+H116/H119,"")</f>
        <v/>
      </c>
      <c r="I124" s="84" t="str">
        <f t="shared" ref="I124:P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row>
    <row r="125" spans="2:16" ht="29.25" customHeight="1" x14ac:dyDescent="0.4">
      <c r="D125" s="7">
        <f>COUNTA($D$108:D124)+1</f>
        <v>14</v>
      </c>
      <c r="E125" s="26" t="s">
        <v>88</v>
      </c>
      <c r="F125" s="27" t="s">
        <v>84</v>
      </c>
      <c r="G125" s="14"/>
      <c r="H125" s="56" t="str">
        <f>IFERROR((H124-G124)/G124,"")</f>
        <v/>
      </c>
      <c r="I125" s="57" t="str">
        <f>IFERROR((I124-H124)/H124,"")</f>
        <v/>
      </c>
      <c r="J125" s="56" t="str">
        <f t="shared" ref="J125:P125" si="41">IFERROR((J124-I124)/I124,"")</f>
        <v/>
      </c>
      <c r="K125" s="56" t="str">
        <f t="shared" si="41"/>
        <v/>
      </c>
      <c r="L125" s="56" t="str">
        <f t="shared" si="41"/>
        <v/>
      </c>
      <c r="M125" s="56" t="str">
        <f t="shared" si="41"/>
        <v/>
      </c>
      <c r="N125" s="56" t="str">
        <f t="shared" si="41"/>
        <v/>
      </c>
      <c r="O125" s="56" t="str">
        <f t="shared" si="41"/>
        <v/>
      </c>
      <c r="P125" s="56" t="str">
        <f t="shared" si="41"/>
        <v/>
      </c>
    </row>
    <row r="126" spans="2:16" x14ac:dyDescent="0.4">
      <c r="E126" s="50"/>
    </row>
    <row r="127" spans="2:16" ht="19.5" thickBot="1" x14ac:dyDescent="0.45">
      <c r="B127" s="82"/>
      <c r="C127" s="54" t="s">
        <v>135</v>
      </c>
      <c r="D127" s="4"/>
      <c r="E127" s="6"/>
      <c r="F127" s="6"/>
    </row>
    <row r="128" spans="2:16" ht="29.25" customHeight="1" thickBot="1" x14ac:dyDescent="0.45">
      <c r="D128" s="155">
        <f>COUNTA($D$127:D127)+1</f>
        <v>1</v>
      </c>
      <c r="E128" s="156" t="s">
        <v>122</v>
      </c>
      <c r="F128" s="157"/>
      <c r="G128" s="158" t="str">
        <f>IF($H$86="","",$H$86)</f>
        <v/>
      </c>
      <c r="M128" s="146" t="s">
        <v>123</v>
      </c>
      <c r="N128" s="58" t="s">
        <v>124</v>
      </c>
      <c r="O128" s="58" t="s">
        <v>125</v>
      </c>
      <c r="P128" s="58" t="str">
        <f>"基準："&amp;$G128</f>
        <v>基準：</v>
      </c>
    </row>
    <row r="129" spans="3:17" ht="29.25" customHeight="1" x14ac:dyDescent="0.4">
      <c r="D129" s="60">
        <f>COUNTA($D$127:D128)+1</f>
        <v>2</v>
      </c>
      <c r="E129" s="62" t="s">
        <v>126</v>
      </c>
      <c r="F129" s="66" t="s">
        <v>103</v>
      </c>
      <c r="G129" s="177"/>
      <c r="H129" s="6"/>
      <c r="M129" s="145" t="s">
        <v>127</v>
      </c>
      <c r="N129" s="145" t="str">
        <f>IF($G$34="就業時間換算","－",IFERROR(((HLOOKUP(DATE(YEAR($E$13)+3,MONTH($E$9),DAY($E$9)),$G133:$P144,7,FALSE))/(HLOOKUP(DATE(YEAR($E$13),MONTH($E$9),DAY($E$9)),$G133:$P144,7,FALSE)))^(1/3)-1,""))</f>
        <v/>
      </c>
      <c r="O129" s="159" t="str">
        <f>IF($G$34="人数換算","－",IFERROR(((HLOOKUP(DATE(YEAR($E$13)+3,MONTH($E$9),DAY($E$9)),$G133:$P144,8,FALSE))/(HLOOKUP(DATE(YEAR($E$13),MONTH($E$9),DAY($E$9)),$G133:$P144,8,FALSE)))^(1/3)-1,""))</f>
        <v/>
      </c>
      <c r="P129" s="188" t="str">
        <f>IFERROR(VLOOKUP($G128,【参考】最低賃金の5年間の年平均の年平均上昇率!$B$4:$C$50,2,FALSE),"")</f>
        <v/>
      </c>
      <c r="Q129" s="148" t="str">
        <f>IF($G$34="人数換算",$N129,IF($G$34="就業時間換算",$O129,""))</f>
        <v/>
      </c>
    </row>
    <row r="130" spans="3:17" ht="29.25" customHeight="1" x14ac:dyDescent="0.4">
      <c r="D130" s="60">
        <f>COUNTA($D$127:D129)+1</f>
        <v>3</v>
      </c>
      <c r="E130" s="62" t="s">
        <v>128</v>
      </c>
      <c r="F130" s="36" t="s">
        <v>103</v>
      </c>
      <c r="G130" s="178"/>
      <c r="H130" s="6"/>
      <c r="M130" s="145" t="s">
        <v>129</v>
      </c>
      <c r="N130" s="145" t="str">
        <f>IF(AND(COUNTA($G138:$P138)&gt;0,SUMIF($G138:$P138,"&lt;&gt;"&amp;"")=0),"－",IFERROR(((HLOOKUP(DATE(YEAR($E$13)+3,MONTH($E$9),DAY($E$9)),$G133:$P144,11,FALSE))/(HLOOKUP(DATE(YEAR($E$13),MONTH($E$9),DAY($E$9)),$G133:$P144,11,FALSE)))^(1/3)-1,""))</f>
        <v/>
      </c>
      <c r="O130" s="160" t="s">
        <v>130</v>
      </c>
      <c r="P130" s="189"/>
    </row>
    <row r="131" spans="3:17" x14ac:dyDescent="0.4">
      <c r="D131" s="1"/>
      <c r="E131" s="76" t="s">
        <v>109</v>
      </c>
      <c r="G131" s="1" t="s">
        <v>131</v>
      </c>
    </row>
    <row r="132" spans="3:17" x14ac:dyDescent="0.4">
      <c r="D132" s="1"/>
      <c r="G132" s="75" t="s">
        <v>51</v>
      </c>
      <c r="H132" s="75" t="s">
        <v>52</v>
      </c>
      <c r="I132" s="75" t="s">
        <v>53</v>
      </c>
      <c r="J132" s="161" t="s">
        <v>54</v>
      </c>
      <c r="K132" s="161"/>
      <c r="L132" s="161"/>
      <c r="M132" s="161"/>
      <c r="N132" s="161"/>
      <c r="O132" s="161"/>
      <c r="P132" s="161"/>
    </row>
    <row r="133" spans="3:17" x14ac:dyDescent="0.4">
      <c r="D133" s="11"/>
      <c r="E133" s="11"/>
      <c r="F133" s="65"/>
      <c r="G133" s="74" t="str">
        <f>IF($I133="","",EDATE(H133,-12))</f>
        <v/>
      </c>
      <c r="H133" s="74" t="str">
        <f>IF($I133="","",EDATE(I133,-12))</f>
        <v/>
      </c>
      <c r="I133" s="74" t="str">
        <f>IF($I$12="","",$I$12)</f>
        <v/>
      </c>
      <c r="J133" s="74" t="str">
        <f>IF($I133="","",EDATE(I133,12))</f>
        <v/>
      </c>
      <c r="K133" s="74" t="str">
        <f t="shared" ref="K133:P133" si="42">IF($I133="","",EDATE(J133,12))</f>
        <v/>
      </c>
      <c r="L133" s="74" t="str">
        <f t="shared" si="42"/>
        <v/>
      </c>
      <c r="M133" s="74" t="str">
        <f t="shared" si="42"/>
        <v/>
      </c>
      <c r="N133" s="74" t="str">
        <f t="shared" si="42"/>
        <v/>
      </c>
      <c r="O133" s="74" t="str">
        <f t="shared" si="42"/>
        <v/>
      </c>
      <c r="P133" s="74" t="str">
        <f t="shared" si="42"/>
        <v/>
      </c>
    </row>
    <row r="134" spans="3:17" ht="29.25" customHeight="1" x14ac:dyDescent="0.4">
      <c r="D134" s="60">
        <f>COUNTA($D$127:D133)+1</f>
        <v>4</v>
      </c>
      <c r="E134" s="31" t="s">
        <v>71</v>
      </c>
      <c r="F134" s="64"/>
      <c r="G134" s="179"/>
      <c r="H134" s="120"/>
      <c r="I134" s="170"/>
      <c r="J134" s="120"/>
      <c r="K134" s="120"/>
      <c r="L134" s="120"/>
      <c r="M134" s="120"/>
      <c r="N134" s="120"/>
      <c r="O134" s="120"/>
      <c r="P134" s="120"/>
    </row>
    <row r="135" spans="3:17" ht="29.25" customHeight="1" x14ac:dyDescent="0.4">
      <c r="C135" s="9"/>
      <c r="D135" s="60">
        <f>COUNTA($D$127:D134)+1</f>
        <v>5</v>
      </c>
      <c r="E135" s="31" t="s">
        <v>72</v>
      </c>
      <c r="F135" s="64"/>
      <c r="G135" s="179"/>
      <c r="H135" s="120"/>
      <c r="I135" s="170"/>
      <c r="J135" s="120"/>
      <c r="K135" s="120"/>
      <c r="L135" s="120"/>
      <c r="M135" s="120"/>
      <c r="N135" s="120"/>
      <c r="O135" s="120"/>
      <c r="P135" s="120"/>
    </row>
    <row r="136" spans="3:17" ht="29.25" customHeight="1" x14ac:dyDescent="0.4">
      <c r="C136" s="9"/>
      <c r="D136" s="5">
        <f>COUNTA($D$127:D135)+1</f>
        <v>6</v>
      </c>
      <c r="E136" s="24" t="s">
        <v>77</v>
      </c>
      <c r="F136" s="23" t="s">
        <v>78</v>
      </c>
      <c r="G136" s="169"/>
      <c r="H136" s="120"/>
      <c r="I136" s="170"/>
      <c r="J136" s="120"/>
      <c r="K136" s="120"/>
      <c r="L136" s="120"/>
      <c r="M136" s="120"/>
      <c r="N136" s="120"/>
      <c r="O136" s="120"/>
      <c r="P136" s="120"/>
    </row>
    <row r="137" spans="3:17" ht="29.25" customHeight="1" x14ac:dyDescent="0.4">
      <c r="C137" s="9"/>
      <c r="D137" s="5">
        <f>COUNTA($D$127:D136)+1</f>
        <v>7</v>
      </c>
      <c r="E137" s="24" t="s">
        <v>79</v>
      </c>
      <c r="F137" s="25" t="s">
        <v>78</v>
      </c>
      <c r="G137" s="169"/>
      <c r="H137" s="120"/>
      <c r="I137" s="170"/>
      <c r="J137" s="120"/>
      <c r="K137" s="120"/>
      <c r="L137" s="120"/>
      <c r="M137" s="120"/>
      <c r="N137" s="120"/>
      <c r="O137" s="120"/>
      <c r="P137" s="120"/>
    </row>
    <row r="138" spans="3:17" ht="29.25" customHeight="1" x14ac:dyDescent="0.4">
      <c r="C138" s="9"/>
      <c r="D138" s="60">
        <f>COUNTA($D$127:D137)+1</f>
        <v>8</v>
      </c>
      <c r="E138" s="31" t="s">
        <v>80</v>
      </c>
      <c r="F138" s="64" t="s">
        <v>134</v>
      </c>
      <c r="G138" s="179"/>
      <c r="H138" s="120"/>
      <c r="I138" s="170"/>
      <c r="J138" s="120"/>
      <c r="K138" s="120"/>
      <c r="L138" s="120"/>
      <c r="M138" s="120"/>
      <c r="N138" s="120"/>
      <c r="O138" s="120"/>
      <c r="P138" s="120"/>
    </row>
    <row r="139" spans="3:17" ht="29.25" customHeight="1" x14ac:dyDescent="0.4">
      <c r="C139" s="9"/>
      <c r="D139" s="7">
        <f>COUNTA($D$127:D138)+1</f>
        <v>9</v>
      </c>
      <c r="E139" s="26" t="s">
        <v>81</v>
      </c>
      <c r="F139" s="27"/>
      <c r="G139" s="12" t="str">
        <f>IF($G$34="就業時間換算","",IFERROR(+G134/G136,""))</f>
        <v/>
      </c>
      <c r="H139" s="13" t="str">
        <f t="shared" ref="H139:P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row>
    <row r="140" spans="3:17" ht="29.25" customHeight="1" x14ac:dyDescent="0.4">
      <c r="C140" s="9"/>
      <c r="D140" s="7">
        <f>COUNTA($D$127:D139)+1</f>
        <v>10</v>
      </c>
      <c r="E140" s="26" t="s">
        <v>82</v>
      </c>
      <c r="F140" s="28"/>
      <c r="G140" s="12" t="str">
        <f>IF($G$34="人数換算","",IFERROR(+G134/G137,""))</f>
        <v/>
      </c>
      <c r="H140" s="13" t="str">
        <f t="shared" ref="H140:P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row>
    <row r="141" spans="3:17" ht="29.25" customHeight="1" x14ac:dyDescent="0.4">
      <c r="C141" s="9"/>
      <c r="D141" s="7">
        <f>COUNTA($D$127:D140)+1</f>
        <v>11</v>
      </c>
      <c r="E141" s="26" t="s">
        <v>83</v>
      </c>
      <c r="F141" s="27" t="s">
        <v>84</v>
      </c>
      <c r="G141" s="14"/>
      <c r="H141" s="56" t="str">
        <f>IFERROR((H139-G139)/G139,"")</f>
        <v/>
      </c>
      <c r="I141" s="57" t="str">
        <f t="shared" ref="I141:P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row>
    <row r="142" spans="3:17"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row>
    <row r="143" spans="3:17" ht="29.25" customHeight="1" x14ac:dyDescent="0.4">
      <c r="C143" s="9"/>
      <c r="D143" s="7">
        <f>COUNTA($D$127:D142)+1</f>
        <v>13</v>
      </c>
      <c r="E143" s="26" t="s">
        <v>87</v>
      </c>
      <c r="F143" s="27"/>
      <c r="G143" s="83" t="str">
        <f>IFERROR(+G135/G138,"")</f>
        <v/>
      </c>
      <c r="H143" s="84" t="str">
        <f>IFERROR(+H135/H138,"")</f>
        <v/>
      </c>
      <c r="I143" s="84" t="str">
        <f t="shared" ref="I143:P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row>
    <row r="144" spans="3:17" ht="29.25" customHeight="1" x14ac:dyDescent="0.4">
      <c r="D144" s="7">
        <f>COUNTA($D$127:D143)+1</f>
        <v>14</v>
      </c>
      <c r="E144" s="26" t="s">
        <v>88</v>
      </c>
      <c r="F144" s="27" t="s">
        <v>84</v>
      </c>
      <c r="G144" s="14"/>
      <c r="H144" s="56" t="str">
        <f>IFERROR((H143-G143)/G143,"")</f>
        <v/>
      </c>
      <c r="I144" s="57" t="str">
        <f>IFERROR((I143-H143)/H143,"")</f>
        <v/>
      </c>
      <c r="J144" s="56" t="str">
        <f t="shared" ref="J144:P144" si="47">IFERROR((J143-I143)/I143,"")</f>
        <v/>
      </c>
      <c r="K144" s="56" t="str">
        <f t="shared" si="47"/>
        <v/>
      </c>
      <c r="L144" s="56" t="str">
        <f t="shared" si="47"/>
        <v/>
      </c>
      <c r="M144" s="56" t="str">
        <f t="shared" si="47"/>
        <v/>
      </c>
      <c r="N144" s="56" t="str">
        <f t="shared" si="47"/>
        <v/>
      </c>
      <c r="O144" s="56" t="str">
        <f t="shared" si="47"/>
        <v/>
      </c>
      <c r="P144" s="56" t="str">
        <f t="shared" si="47"/>
        <v/>
      </c>
    </row>
    <row r="145" spans="2:17" x14ac:dyDescent="0.4">
      <c r="E145" s="50"/>
    </row>
    <row r="146" spans="2:17" ht="19.5" thickBot="1" x14ac:dyDescent="0.45">
      <c r="B146" s="82"/>
      <c r="C146" s="54" t="s">
        <v>136</v>
      </c>
      <c r="D146" s="4"/>
      <c r="E146" s="6"/>
      <c r="F146" s="6"/>
    </row>
    <row r="147" spans="2:17" ht="29.25" customHeight="1" thickBot="1" x14ac:dyDescent="0.45">
      <c r="D147" s="155">
        <f>COUNTA($D$146:D146)+1</f>
        <v>1</v>
      </c>
      <c r="E147" s="156" t="s">
        <v>122</v>
      </c>
      <c r="F147" s="157"/>
      <c r="G147" s="158" t="str">
        <f>IF($I$86="","",$I$86)</f>
        <v/>
      </c>
      <c r="M147" s="146" t="s">
        <v>123</v>
      </c>
      <c r="N147" s="58" t="s">
        <v>124</v>
      </c>
      <c r="O147" s="58" t="s">
        <v>125</v>
      </c>
      <c r="P147" s="58" t="str">
        <f>"基準："&amp;$G147</f>
        <v>基準：</v>
      </c>
    </row>
    <row r="148" spans="2:17" ht="29.25" customHeight="1" x14ac:dyDescent="0.4">
      <c r="D148" s="60">
        <f>COUNTA($D$146:D147)+1</f>
        <v>2</v>
      </c>
      <c r="E148" s="62" t="s">
        <v>126</v>
      </c>
      <c r="F148" s="66" t="s">
        <v>103</v>
      </c>
      <c r="G148" s="177"/>
      <c r="M148" s="145" t="s">
        <v>127</v>
      </c>
      <c r="N148" s="145" t="str">
        <f>IF($G$34="就業時間換算","－",IFERROR(((HLOOKUP(DATE(YEAR($E$13)+3,MONTH($E$9),DAY($E$9)),$G152:$P163,7,FALSE))/(HLOOKUP(DATE(YEAR($E$13),MONTH($E$9),DAY($E$9)),$G152:$P163,7,FALSE)))^(1/3)-1,""))</f>
        <v/>
      </c>
      <c r="O148" s="159" t="str">
        <f>IF($G$34="人数換算","－",IFERROR(((HLOOKUP(DATE(YEAR($E$13)+3,MONTH($E$9),DAY($E$9)),$G152:$P163,8,FALSE))/(HLOOKUP(DATE(YEAR($E$13),MONTH($E$9),DAY($E$9)),$G152:$P163,8,FALSE)))^(1/3)-1,""))</f>
        <v/>
      </c>
      <c r="P148" s="188" t="str">
        <f>IFERROR(VLOOKUP($G147,【参考】最低賃金の5年間の年平均の年平均上昇率!$B$4:$C$50,2,FALSE),"")</f>
        <v/>
      </c>
      <c r="Q148" s="148" t="str">
        <f>IF($G$34="人数換算",$N148,IF($G$34="就業時間換算",$O148,""))</f>
        <v/>
      </c>
    </row>
    <row r="149" spans="2:17" ht="29.25" customHeight="1" x14ac:dyDescent="0.4">
      <c r="D149" s="60">
        <f>COUNTA($D$146:D148)+1</f>
        <v>3</v>
      </c>
      <c r="E149" s="62" t="s">
        <v>128</v>
      </c>
      <c r="F149" s="36" t="s">
        <v>103</v>
      </c>
      <c r="G149" s="178"/>
      <c r="M149" s="145" t="s">
        <v>129</v>
      </c>
      <c r="N149" s="145" t="str">
        <f>IF(AND(COUNTA($G157:$P157)&gt;0,SUMIF($G157:$P157,"&lt;&gt;"&amp;"")=0),"－",IFERROR(((HLOOKUP(DATE(YEAR($E$13)+3,MONTH($E$9),DAY($E$9)),$G152:$P163,11,FALSE))/(HLOOKUP(DATE(YEAR($E$13),MONTH($E$9),DAY($E$9)),$G152:$P163,11,FALSE)))^(1/3)-1,""))</f>
        <v/>
      </c>
      <c r="O149" s="160" t="s">
        <v>130</v>
      </c>
      <c r="P149" s="189"/>
    </row>
    <row r="150" spans="2:17" x14ac:dyDescent="0.4">
      <c r="D150" s="1"/>
      <c r="E150" s="76" t="s">
        <v>109</v>
      </c>
      <c r="G150" s="1" t="s">
        <v>131</v>
      </c>
    </row>
    <row r="151" spans="2:17" x14ac:dyDescent="0.4">
      <c r="D151" s="1"/>
      <c r="G151" s="75" t="s">
        <v>51</v>
      </c>
      <c r="H151" s="75" t="s">
        <v>52</v>
      </c>
      <c r="I151" s="75" t="s">
        <v>53</v>
      </c>
      <c r="J151" s="161" t="s">
        <v>54</v>
      </c>
      <c r="K151" s="161"/>
      <c r="L151" s="161"/>
      <c r="M151" s="161"/>
      <c r="N151" s="161"/>
      <c r="O151" s="161"/>
      <c r="P151" s="161"/>
    </row>
    <row r="152" spans="2:17" x14ac:dyDescent="0.4">
      <c r="D152" s="11"/>
      <c r="E152" s="11"/>
      <c r="F152" s="65"/>
      <c r="G152" s="74" t="str">
        <f>IF($I152="","",EDATE(H152,-12))</f>
        <v/>
      </c>
      <c r="H152" s="74" t="str">
        <f>IF($I152="","",EDATE(I152,-12))</f>
        <v/>
      </c>
      <c r="I152" s="74" t="str">
        <f>IF($I$12="","",$I$12)</f>
        <v/>
      </c>
      <c r="J152" s="74" t="str">
        <f>IF($I152="","",EDATE(I152,12))</f>
        <v/>
      </c>
      <c r="K152" s="74" t="str">
        <f t="shared" ref="K152:P152" si="48">IF($I152="","",EDATE(J152,12))</f>
        <v/>
      </c>
      <c r="L152" s="74" t="str">
        <f t="shared" si="48"/>
        <v/>
      </c>
      <c r="M152" s="74" t="str">
        <f t="shared" si="48"/>
        <v/>
      </c>
      <c r="N152" s="74" t="str">
        <f t="shared" si="48"/>
        <v/>
      </c>
      <c r="O152" s="74" t="str">
        <f t="shared" si="48"/>
        <v/>
      </c>
      <c r="P152" s="74" t="str">
        <f t="shared" si="48"/>
        <v/>
      </c>
    </row>
    <row r="153" spans="2:17" ht="29.25" customHeight="1" x14ac:dyDescent="0.4">
      <c r="D153" s="60">
        <f>COUNTA($D$146:D152)+1</f>
        <v>4</v>
      </c>
      <c r="E153" s="31" t="s">
        <v>71</v>
      </c>
      <c r="F153" s="64"/>
      <c r="G153" s="179"/>
      <c r="H153" s="120"/>
      <c r="I153" s="170"/>
      <c r="J153" s="120"/>
      <c r="K153" s="120"/>
      <c r="L153" s="120"/>
      <c r="M153" s="120"/>
      <c r="N153" s="120"/>
      <c r="O153" s="120"/>
      <c r="P153" s="120"/>
    </row>
    <row r="154" spans="2:17" ht="29.25" customHeight="1" x14ac:dyDescent="0.4">
      <c r="C154" s="9"/>
      <c r="D154" s="60">
        <f>COUNTA($D$146:D153)+1</f>
        <v>5</v>
      </c>
      <c r="E154" s="31" t="s">
        <v>72</v>
      </c>
      <c r="F154" s="64"/>
      <c r="G154" s="179"/>
      <c r="H154" s="120"/>
      <c r="I154" s="170"/>
      <c r="J154" s="120"/>
      <c r="K154" s="120"/>
      <c r="L154" s="120"/>
      <c r="M154" s="120"/>
      <c r="N154" s="120"/>
      <c r="O154" s="120"/>
      <c r="P154" s="120"/>
    </row>
    <row r="155" spans="2:17" ht="29.25" customHeight="1" x14ac:dyDescent="0.4">
      <c r="C155" s="9"/>
      <c r="D155" s="5">
        <f>COUNTA($D$146:D154)+1</f>
        <v>6</v>
      </c>
      <c r="E155" s="24" t="s">
        <v>77</v>
      </c>
      <c r="F155" s="23" t="s">
        <v>78</v>
      </c>
      <c r="G155" s="169"/>
      <c r="H155" s="120"/>
      <c r="I155" s="170"/>
      <c r="J155" s="120"/>
      <c r="K155" s="120"/>
      <c r="L155" s="120"/>
      <c r="M155" s="120"/>
      <c r="N155" s="120"/>
      <c r="O155" s="120"/>
      <c r="P155" s="120"/>
    </row>
    <row r="156" spans="2:17" ht="29.25" customHeight="1" x14ac:dyDescent="0.4">
      <c r="C156" s="9"/>
      <c r="D156" s="5">
        <f>COUNTA($D$146:D155)+1</f>
        <v>7</v>
      </c>
      <c r="E156" s="24" t="s">
        <v>79</v>
      </c>
      <c r="F156" s="25" t="s">
        <v>78</v>
      </c>
      <c r="G156" s="169"/>
      <c r="H156" s="120"/>
      <c r="I156" s="170"/>
      <c r="J156" s="120"/>
      <c r="K156" s="120"/>
      <c r="L156" s="120"/>
      <c r="M156" s="120"/>
      <c r="N156" s="120"/>
      <c r="O156" s="120"/>
      <c r="P156" s="120"/>
    </row>
    <row r="157" spans="2:17" ht="29.25" customHeight="1" x14ac:dyDescent="0.4">
      <c r="C157" s="9"/>
      <c r="D157" s="60">
        <f>COUNTA($D$146:D156)+1</f>
        <v>8</v>
      </c>
      <c r="E157" s="31" t="s">
        <v>80</v>
      </c>
      <c r="F157" s="64" t="s">
        <v>134</v>
      </c>
      <c r="G157" s="179"/>
      <c r="H157" s="120"/>
      <c r="I157" s="170"/>
      <c r="J157" s="120"/>
      <c r="K157" s="120"/>
      <c r="L157" s="120"/>
      <c r="M157" s="120"/>
      <c r="N157" s="120"/>
      <c r="O157" s="120"/>
      <c r="P157" s="120"/>
    </row>
    <row r="158" spans="2:17" ht="29.25" customHeight="1" x14ac:dyDescent="0.4">
      <c r="C158" s="9"/>
      <c r="D158" s="7">
        <f>COUNTA($D$146:D157)+1</f>
        <v>9</v>
      </c>
      <c r="E158" s="26" t="s">
        <v>81</v>
      </c>
      <c r="F158" s="27"/>
      <c r="G158" s="12" t="str">
        <f>IF($G$34="就業時間換算","",IFERROR(+G153/G155,""))</f>
        <v/>
      </c>
      <c r="H158" s="13" t="str">
        <f t="shared" ref="H158:P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row>
    <row r="159" spans="2:17" ht="29.25" customHeight="1" x14ac:dyDescent="0.4">
      <c r="C159" s="9"/>
      <c r="D159" s="7">
        <f>COUNTA($D$146:D158)+1</f>
        <v>10</v>
      </c>
      <c r="E159" s="26" t="s">
        <v>82</v>
      </c>
      <c r="F159" s="28"/>
      <c r="G159" s="12" t="str">
        <f>IF($G$34="人数換算","",IFERROR(+G153/G156,""))</f>
        <v/>
      </c>
      <c r="H159" s="13" t="str">
        <f t="shared" ref="H159:P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row>
    <row r="160" spans="2:17" ht="29.25" customHeight="1" x14ac:dyDescent="0.4">
      <c r="C160" s="9"/>
      <c r="D160" s="7">
        <f>COUNTA($D$146:D159)+1</f>
        <v>11</v>
      </c>
      <c r="E160" s="26" t="s">
        <v>83</v>
      </c>
      <c r="F160" s="27" t="s">
        <v>84</v>
      </c>
      <c r="G160" s="14"/>
      <c r="H160" s="56" t="str">
        <f>IFERROR((H158-G158)/G158,"")</f>
        <v/>
      </c>
      <c r="I160" s="57" t="str">
        <f t="shared" ref="I160:P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row>
    <row r="161" spans="2:17"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row>
    <row r="162" spans="2:17" ht="29.25" customHeight="1" x14ac:dyDescent="0.4">
      <c r="C162" s="9"/>
      <c r="D162" s="7">
        <f>COUNTA($D$146:D161)+1</f>
        <v>13</v>
      </c>
      <c r="E162" s="26" t="s">
        <v>87</v>
      </c>
      <c r="F162" s="27"/>
      <c r="G162" s="83" t="str">
        <f>IFERROR(+G154/G157,"")</f>
        <v/>
      </c>
      <c r="H162" s="84" t="str">
        <f>IFERROR(+H154/H157,"")</f>
        <v/>
      </c>
      <c r="I162" s="84" t="str">
        <f t="shared" ref="I162:P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row>
    <row r="163" spans="2:17" ht="29.25" customHeight="1" x14ac:dyDescent="0.4">
      <c r="D163" s="7">
        <f>COUNTA($D$146:D162)+1</f>
        <v>14</v>
      </c>
      <c r="E163" s="26" t="s">
        <v>88</v>
      </c>
      <c r="F163" s="27" t="s">
        <v>84</v>
      </c>
      <c r="G163" s="14"/>
      <c r="H163" s="56" t="str">
        <f>IFERROR((H162-G162)/G162,"")</f>
        <v/>
      </c>
      <c r="I163" s="57" t="str">
        <f>IFERROR((I162-H162)/H162,"")</f>
        <v/>
      </c>
      <c r="J163" s="56" t="str">
        <f t="shared" ref="J163:P163" si="53">IFERROR((J162-I162)/I162,"")</f>
        <v/>
      </c>
      <c r="K163" s="56" t="str">
        <f t="shared" si="53"/>
        <v/>
      </c>
      <c r="L163" s="56" t="str">
        <f t="shared" si="53"/>
        <v/>
      </c>
      <c r="M163" s="56" t="str">
        <f t="shared" si="53"/>
        <v/>
      </c>
      <c r="N163" s="56" t="str">
        <f t="shared" si="53"/>
        <v/>
      </c>
      <c r="O163" s="56" t="str">
        <f t="shared" si="53"/>
        <v/>
      </c>
      <c r="P163" s="56" t="str">
        <f t="shared" si="53"/>
        <v/>
      </c>
    </row>
    <row r="164" spans="2:17" x14ac:dyDescent="0.4">
      <c r="E164" s="50"/>
    </row>
    <row r="165" spans="2:17" ht="19.5" thickBot="1" x14ac:dyDescent="0.45">
      <c r="B165" s="82"/>
      <c r="C165" s="54" t="s">
        <v>137</v>
      </c>
      <c r="D165" s="4"/>
      <c r="E165" s="6"/>
      <c r="F165" s="6"/>
    </row>
    <row r="166" spans="2:17" ht="29.25" customHeight="1" thickBot="1" x14ac:dyDescent="0.45">
      <c r="D166" s="155">
        <f>COUNTA($D$165:D165)+1</f>
        <v>1</v>
      </c>
      <c r="E166" s="156" t="s">
        <v>122</v>
      </c>
      <c r="F166" s="157"/>
      <c r="G166" s="158" t="str">
        <f>IF($J$86="","",$J$86)</f>
        <v/>
      </c>
      <c r="M166" s="146" t="s">
        <v>123</v>
      </c>
      <c r="N166" s="58" t="s">
        <v>124</v>
      </c>
      <c r="O166" s="58" t="s">
        <v>125</v>
      </c>
      <c r="P166" s="58" t="str">
        <f>"基準："&amp;$G166</f>
        <v>基準：</v>
      </c>
    </row>
    <row r="167" spans="2:17" ht="29.25" customHeight="1" x14ac:dyDescent="0.4">
      <c r="D167" s="60">
        <f>COUNTA($D$165:D166)+1</f>
        <v>2</v>
      </c>
      <c r="E167" s="62" t="s">
        <v>126</v>
      </c>
      <c r="F167" s="66" t="s">
        <v>103</v>
      </c>
      <c r="G167" s="177"/>
      <c r="M167" s="145" t="s">
        <v>127</v>
      </c>
      <c r="N167" s="145" t="str">
        <f>IF($G$34="就業時間換算","－",IFERROR(((HLOOKUP(DATE(YEAR($E$13)+3,MONTH($E$9),DAY($E$9)),$G171:$P182,7,FALSE))/(HLOOKUP(DATE(YEAR($E$13),MONTH($E$9),DAY($E$9)),$G171:$P182,7,FALSE)))^(1/3)-1,""))</f>
        <v/>
      </c>
      <c r="O167" s="159" t="str">
        <f>IF($G$34="人数換算","－",IFERROR(((HLOOKUP(DATE(YEAR($E$13)+3,MONTH($E$9),DAY($E$9)),$G171:$P182,8,FALSE))/(HLOOKUP(DATE(YEAR($E$13),MONTH($E$9),DAY($E$9)),$G171:$P182,8,FALSE)))^(1/3)-1,""))</f>
        <v/>
      </c>
      <c r="P167" s="188" t="str">
        <f>IFERROR(VLOOKUP($G166,【参考】最低賃金の5年間の年平均の年平均上昇率!$B$4:$C$50,2,FALSE),"")</f>
        <v/>
      </c>
      <c r="Q167" s="148" t="str">
        <f>IF($G$34="人数換算",$N167,IF($G$34="就業時間換算",$O167,""))</f>
        <v/>
      </c>
    </row>
    <row r="168" spans="2:17" ht="29.25" customHeight="1" x14ac:dyDescent="0.4">
      <c r="D168" s="60">
        <f>COUNTA($D$165:D167)+1</f>
        <v>3</v>
      </c>
      <c r="E168" s="62" t="s">
        <v>128</v>
      </c>
      <c r="F168" s="36" t="s">
        <v>103</v>
      </c>
      <c r="G168" s="178"/>
      <c r="M168" s="145" t="s">
        <v>129</v>
      </c>
      <c r="N168" s="145" t="str">
        <f>IF(AND(COUNTA($G176:$P176)&gt;0,SUMIF($G176:$P176,"&lt;&gt;"&amp;"")=0),"－",IFERROR(((HLOOKUP(DATE(YEAR($E$13)+3,MONTH($E$9),DAY($E$9)),$G171:$P182,11,FALSE))/(HLOOKUP(DATE(YEAR($E$13),MONTH($E$9),DAY($E$9)),$G171:$P182,11,FALSE)))^(1/3)-1,""))</f>
        <v/>
      </c>
      <c r="O168" s="160" t="s">
        <v>130</v>
      </c>
      <c r="P168" s="189"/>
    </row>
    <row r="169" spans="2:17" x14ac:dyDescent="0.4">
      <c r="D169" s="1"/>
      <c r="E169" s="76" t="s">
        <v>109</v>
      </c>
      <c r="G169" s="1" t="s">
        <v>131</v>
      </c>
    </row>
    <row r="170" spans="2:17" x14ac:dyDescent="0.4">
      <c r="D170" s="1"/>
      <c r="G170" s="75" t="s">
        <v>51</v>
      </c>
      <c r="H170" s="75" t="s">
        <v>52</v>
      </c>
      <c r="I170" s="75" t="s">
        <v>53</v>
      </c>
      <c r="J170" s="161" t="s">
        <v>54</v>
      </c>
      <c r="K170" s="161"/>
      <c r="L170" s="161"/>
      <c r="M170" s="161"/>
      <c r="N170" s="161"/>
      <c r="O170" s="161"/>
      <c r="P170" s="161"/>
    </row>
    <row r="171" spans="2:17" x14ac:dyDescent="0.4">
      <c r="D171" s="11"/>
      <c r="E171" s="11"/>
      <c r="F171" s="65"/>
      <c r="G171" s="74" t="str">
        <f>IF($I171="","",EDATE(H171,-12))</f>
        <v/>
      </c>
      <c r="H171" s="74" t="str">
        <f>IF($I171="","",EDATE(I171,-12))</f>
        <v/>
      </c>
      <c r="I171" s="74" t="str">
        <f>IF($I$12="","",$I$12)</f>
        <v/>
      </c>
      <c r="J171" s="74" t="str">
        <f>IF($I171="","",EDATE(I171,12))</f>
        <v/>
      </c>
      <c r="K171" s="74" t="str">
        <f t="shared" ref="K171:P171" si="54">IF($I171="","",EDATE(J171,12))</f>
        <v/>
      </c>
      <c r="L171" s="74" t="str">
        <f t="shared" si="54"/>
        <v/>
      </c>
      <c r="M171" s="74" t="str">
        <f t="shared" si="54"/>
        <v/>
      </c>
      <c r="N171" s="74" t="str">
        <f t="shared" si="54"/>
        <v/>
      </c>
      <c r="O171" s="74" t="str">
        <f t="shared" si="54"/>
        <v/>
      </c>
      <c r="P171" s="74" t="str">
        <f t="shared" si="54"/>
        <v/>
      </c>
    </row>
    <row r="172" spans="2:17" ht="29.25" customHeight="1" x14ac:dyDescent="0.4">
      <c r="D172" s="60">
        <f>COUNTA($D$165:D171)+1</f>
        <v>4</v>
      </c>
      <c r="E172" s="31" t="s">
        <v>71</v>
      </c>
      <c r="F172" s="64"/>
      <c r="G172" s="179"/>
      <c r="H172" s="120"/>
      <c r="I172" s="170"/>
      <c r="J172" s="120"/>
      <c r="K172" s="120"/>
      <c r="L172" s="120"/>
      <c r="M172" s="120"/>
      <c r="N172" s="120"/>
      <c r="O172" s="120"/>
      <c r="P172" s="120"/>
    </row>
    <row r="173" spans="2:17" ht="29.25" customHeight="1" x14ac:dyDescent="0.4">
      <c r="C173" s="9"/>
      <c r="D173" s="60">
        <f>COUNTA($D$165:D172)+1</f>
        <v>5</v>
      </c>
      <c r="E173" s="31" t="s">
        <v>72</v>
      </c>
      <c r="F173" s="64"/>
      <c r="G173" s="179"/>
      <c r="H173" s="120"/>
      <c r="I173" s="170"/>
      <c r="J173" s="120"/>
      <c r="K173" s="120"/>
      <c r="L173" s="120"/>
      <c r="M173" s="120"/>
      <c r="N173" s="120"/>
      <c r="O173" s="120"/>
      <c r="P173" s="120"/>
    </row>
    <row r="174" spans="2:17" ht="29.25" customHeight="1" x14ac:dyDescent="0.4">
      <c r="C174" s="9"/>
      <c r="D174" s="5">
        <f>COUNTA($D$165:D173)+1</f>
        <v>6</v>
      </c>
      <c r="E174" s="24" t="s">
        <v>77</v>
      </c>
      <c r="F174" s="23" t="s">
        <v>78</v>
      </c>
      <c r="G174" s="169"/>
      <c r="H174" s="120"/>
      <c r="I174" s="170"/>
      <c r="J174" s="120"/>
      <c r="K174" s="120"/>
      <c r="L174" s="120"/>
      <c r="M174" s="120"/>
      <c r="N174" s="120"/>
      <c r="O174" s="120"/>
      <c r="P174" s="120"/>
    </row>
    <row r="175" spans="2:17" ht="29.25" customHeight="1" x14ac:dyDescent="0.4">
      <c r="C175" s="9"/>
      <c r="D175" s="5">
        <f>COUNTA($D$165:D174)+1</f>
        <v>7</v>
      </c>
      <c r="E175" s="24" t="s">
        <v>79</v>
      </c>
      <c r="F175" s="25" t="s">
        <v>78</v>
      </c>
      <c r="G175" s="169"/>
      <c r="H175" s="120"/>
      <c r="I175" s="170"/>
      <c r="J175" s="120"/>
      <c r="K175" s="120"/>
      <c r="L175" s="120"/>
      <c r="M175" s="120"/>
      <c r="N175" s="120"/>
      <c r="O175" s="120"/>
      <c r="P175" s="120"/>
    </row>
    <row r="176" spans="2:17" ht="29.25" customHeight="1" x14ac:dyDescent="0.4">
      <c r="C176" s="9"/>
      <c r="D176" s="60">
        <f>COUNTA($D$165:D175)+1</f>
        <v>8</v>
      </c>
      <c r="E176" s="31" t="s">
        <v>80</v>
      </c>
      <c r="F176" s="64" t="s">
        <v>134</v>
      </c>
      <c r="G176" s="179"/>
      <c r="H176" s="120"/>
      <c r="I176" s="170"/>
      <c r="J176" s="120"/>
      <c r="K176" s="120"/>
      <c r="L176" s="120"/>
      <c r="M176" s="120"/>
      <c r="N176" s="120"/>
      <c r="O176" s="120"/>
      <c r="P176" s="120"/>
    </row>
    <row r="177" spans="2:17" ht="29.25" customHeight="1" x14ac:dyDescent="0.4">
      <c r="C177" s="9"/>
      <c r="D177" s="7">
        <f>COUNTA($D$165:D176)+1</f>
        <v>9</v>
      </c>
      <c r="E177" s="26" t="s">
        <v>81</v>
      </c>
      <c r="F177" s="27"/>
      <c r="G177" s="12" t="str">
        <f>IF($G$34="就業時間換算","",IFERROR(+G172/G174,""))</f>
        <v/>
      </c>
      <c r="H177" s="13" t="str">
        <f t="shared" ref="H177:P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row>
    <row r="178" spans="2:17" ht="29.25" customHeight="1" x14ac:dyDescent="0.4">
      <c r="C178" s="9"/>
      <c r="D178" s="7">
        <f>COUNTA($D$165:D177)+1</f>
        <v>10</v>
      </c>
      <c r="E178" s="26" t="s">
        <v>82</v>
      </c>
      <c r="F178" s="28"/>
      <c r="G178" s="12" t="str">
        <f>IF($G$34="人数換算","",IFERROR(+G172/G175,""))</f>
        <v/>
      </c>
      <c r="H178" s="13" t="str">
        <f t="shared" ref="H178:P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row>
    <row r="179" spans="2:17" ht="29.25" customHeight="1" x14ac:dyDescent="0.4">
      <c r="C179" s="9"/>
      <c r="D179" s="7">
        <f>COUNTA($D$165:D178)+1</f>
        <v>11</v>
      </c>
      <c r="E179" s="26" t="s">
        <v>83</v>
      </c>
      <c r="F179" s="27" t="s">
        <v>84</v>
      </c>
      <c r="G179" s="14"/>
      <c r="H179" s="56" t="str">
        <f>IFERROR((H177-G177)/G177,"")</f>
        <v/>
      </c>
      <c r="I179" s="57" t="str">
        <f t="shared" ref="I179:P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row>
    <row r="180" spans="2:17"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row>
    <row r="181" spans="2:17" ht="29.25" customHeight="1" x14ac:dyDescent="0.4">
      <c r="C181" s="9"/>
      <c r="D181" s="7">
        <f>COUNTA($D$165:D180)+1</f>
        <v>13</v>
      </c>
      <c r="E181" s="26" t="s">
        <v>87</v>
      </c>
      <c r="F181" s="27"/>
      <c r="G181" s="83" t="str">
        <f>IFERROR(+G173/G176,"")</f>
        <v/>
      </c>
      <c r="H181" s="84" t="str">
        <f>IFERROR(+H173/H176,"")</f>
        <v/>
      </c>
      <c r="I181" s="84" t="str">
        <f t="shared" ref="I181:P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row>
    <row r="182" spans="2:17" ht="29.25" customHeight="1" x14ac:dyDescent="0.4">
      <c r="D182" s="7">
        <f>COUNTA($D$165:D181)+1</f>
        <v>14</v>
      </c>
      <c r="E182" s="26" t="s">
        <v>88</v>
      </c>
      <c r="F182" s="27" t="s">
        <v>84</v>
      </c>
      <c r="G182" s="14"/>
      <c r="H182" s="56" t="str">
        <f>IFERROR((H181-G181)/G181,"")</f>
        <v/>
      </c>
      <c r="I182" s="57" t="str">
        <f>IFERROR((I181-H181)/H181,"")</f>
        <v/>
      </c>
      <c r="J182" s="56" t="str">
        <f t="shared" ref="J182:P182" si="59">IFERROR((J181-I181)/I181,"")</f>
        <v/>
      </c>
      <c r="K182" s="56" t="str">
        <f t="shared" si="59"/>
        <v/>
      </c>
      <c r="L182" s="56" t="str">
        <f t="shared" si="59"/>
        <v/>
      </c>
      <c r="M182" s="56" t="str">
        <f t="shared" si="59"/>
        <v/>
      </c>
      <c r="N182" s="56" t="str">
        <f t="shared" si="59"/>
        <v/>
      </c>
      <c r="O182" s="56" t="str">
        <f t="shared" si="59"/>
        <v/>
      </c>
      <c r="P182" s="56" t="str">
        <f t="shared" si="59"/>
        <v/>
      </c>
    </row>
    <row r="183" spans="2:17" x14ac:dyDescent="0.4">
      <c r="E183" s="50"/>
    </row>
    <row r="184" spans="2:17" ht="19.5" thickBot="1" x14ac:dyDescent="0.45">
      <c r="B184" s="82"/>
      <c r="C184" s="54" t="s">
        <v>138</v>
      </c>
      <c r="D184" s="4"/>
      <c r="E184" s="6"/>
      <c r="F184" s="6"/>
      <c r="L184" s="59"/>
    </row>
    <row r="185" spans="2:17" ht="29.25" customHeight="1" thickBot="1" x14ac:dyDescent="0.45">
      <c r="D185" s="155">
        <f>COUNTA($D$184:D184)+1</f>
        <v>1</v>
      </c>
      <c r="E185" s="156" t="s">
        <v>122</v>
      </c>
      <c r="F185" s="157"/>
      <c r="G185" s="158" t="str">
        <f>IF($K$86="","",$K$86)</f>
        <v/>
      </c>
      <c r="M185" s="146" t="s">
        <v>123</v>
      </c>
      <c r="N185" s="58" t="s">
        <v>124</v>
      </c>
      <c r="O185" s="58" t="s">
        <v>125</v>
      </c>
      <c r="P185" s="58" t="str">
        <f>"基準："&amp;$G185</f>
        <v>基準：</v>
      </c>
    </row>
    <row r="186" spans="2:17" ht="29.25" customHeight="1" x14ac:dyDescent="0.4">
      <c r="D186" s="60">
        <f>COUNTA($D$184:D185)+1</f>
        <v>2</v>
      </c>
      <c r="E186" s="62" t="s">
        <v>139</v>
      </c>
      <c r="F186" s="66" t="s">
        <v>103</v>
      </c>
      <c r="G186" s="177"/>
      <c r="M186" s="145" t="s">
        <v>127</v>
      </c>
      <c r="N186" s="145" t="str">
        <f>IF($G$34="就業時間換算","－",IFERROR(((HLOOKUP(DATE(YEAR($E$13)+3,MONTH($E$9),DAY($E$9)),$G190:$P201,7,FALSE))/(HLOOKUP(DATE(YEAR($E$13),MONTH($E$9),DAY($E$9)),$G190:$P201,7,FALSE)))^(1/3)-1,""))</f>
        <v/>
      </c>
      <c r="O186" s="159" t="str">
        <f>IF($G$34="人数換算","－",IFERROR(((HLOOKUP(DATE(YEAR($E$13)+3,MONTH($E$9),DAY($E$9)),$G190:$P201,8,FALSE))/(HLOOKUP(DATE(YEAR($E$13),MONTH($E$9),DAY($E$9)),$G190:$P201,8,FALSE)))^(1/3)-1,""))</f>
        <v/>
      </c>
      <c r="P186" s="188" t="str">
        <f>IFERROR(VLOOKUP($G185,【参考】最低賃金の5年間の年平均の年平均上昇率!$B$4:$C$50,2,FALSE),"")</f>
        <v/>
      </c>
      <c r="Q186" s="148" t="str">
        <f>IF($G$34="人数換算",$N186,IF($G$34="就業時間換算",$O186,""))</f>
        <v/>
      </c>
    </row>
    <row r="187" spans="2:17" ht="29.25" customHeight="1" x14ac:dyDescent="0.4">
      <c r="D187" s="60">
        <f>COUNTA($D$184:D186)+1</f>
        <v>3</v>
      </c>
      <c r="E187" s="62" t="s">
        <v>128</v>
      </c>
      <c r="F187" s="36" t="s">
        <v>103</v>
      </c>
      <c r="G187" s="178"/>
      <c r="M187" s="145" t="s">
        <v>129</v>
      </c>
      <c r="N187" s="145" t="str">
        <f>IF(AND(COUNTA($G195:$P195)&gt;0,SUMIF($G195:$P195,"&lt;&gt;"&amp;"")=0),"－",IFERROR(((HLOOKUP(DATE(YEAR($E$13)+3,MONTH($E$9),DAY($E$9)),$G190:$P201,11,FALSE))/(HLOOKUP(DATE(YEAR($E$13),MONTH($E$9),DAY($E$9)),$G190:$P201,11,FALSE)))^(1/3)-1,""))</f>
        <v/>
      </c>
      <c r="O187" s="160" t="s">
        <v>130</v>
      </c>
      <c r="P187" s="189"/>
    </row>
    <row r="188" spans="2:17" x14ac:dyDescent="0.4">
      <c r="D188" s="1"/>
      <c r="E188" s="76" t="s">
        <v>109</v>
      </c>
      <c r="G188" s="1" t="s">
        <v>131</v>
      </c>
    </row>
    <row r="189" spans="2:17" x14ac:dyDescent="0.4">
      <c r="D189" s="1"/>
      <c r="G189" s="75" t="s">
        <v>51</v>
      </c>
      <c r="H189" s="75" t="s">
        <v>52</v>
      </c>
      <c r="I189" s="75" t="s">
        <v>53</v>
      </c>
      <c r="J189" s="161" t="s">
        <v>54</v>
      </c>
      <c r="K189" s="161"/>
      <c r="L189" s="161"/>
      <c r="M189" s="161"/>
      <c r="N189" s="161"/>
      <c r="O189" s="161"/>
      <c r="P189" s="161"/>
    </row>
    <row r="190" spans="2:17" x14ac:dyDescent="0.4">
      <c r="D190" s="11"/>
      <c r="E190" s="11"/>
      <c r="F190" s="65"/>
      <c r="G190" s="74" t="str">
        <f>IF($I190="","",EDATE(H190,-12))</f>
        <v/>
      </c>
      <c r="H190" s="74" t="str">
        <f>IF($I190="","",EDATE(I190,-12))</f>
        <v/>
      </c>
      <c r="I190" s="74" t="str">
        <f>IF($I$12="","",$I$12)</f>
        <v/>
      </c>
      <c r="J190" s="74" t="str">
        <f>IF($I190="","",EDATE(I190,12))</f>
        <v/>
      </c>
      <c r="K190" s="74" t="str">
        <f t="shared" ref="K190:P190" si="60">IF($I190="","",EDATE(J190,12))</f>
        <v/>
      </c>
      <c r="L190" s="74" t="str">
        <f t="shared" si="60"/>
        <v/>
      </c>
      <c r="M190" s="74" t="str">
        <f t="shared" si="60"/>
        <v/>
      </c>
      <c r="N190" s="74" t="str">
        <f t="shared" si="60"/>
        <v/>
      </c>
      <c r="O190" s="74" t="str">
        <f t="shared" si="60"/>
        <v/>
      </c>
      <c r="P190" s="74" t="str">
        <f t="shared" si="60"/>
        <v/>
      </c>
    </row>
    <row r="191" spans="2:17" ht="29.25" customHeight="1" x14ac:dyDescent="0.4">
      <c r="D191" s="60">
        <f>COUNTA($D$184:D190)+1</f>
        <v>4</v>
      </c>
      <c r="E191" s="31" t="s">
        <v>71</v>
      </c>
      <c r="F191" s="64"/>
      <c r="G191" s="179"/>
      <c r="H191" s="120"/>
      <c r="I191" s="170"/>
      <c r="J191" s="120"/>
      <c r="K191" s="120"/>
      <c r="L191" s="120"/>
      <c r="M191" s="120"/>
      <c r="N191" s="120"/>
      <c r="O191" s="120"/>
      <c r="P191" s="120"/>
    </row>
    <row r="192" spans="2:17" ht="29.25" customHeight="1" x14ac:dyDescent="0.4">
      <c r="C192" s="9"/>
      <c r="D192" s="60">
        <f>COUNTA($D$184:D191)+1</f>
        <v>5</v>
      </c>
      <c r="E192" s="31" t="s">
        <v>72</v>
      </c>
      <c r="F192" s="64"/>
      <c r="G192" s="179"/>
      <c r="H192" s="120"/>
      <c r="I192" s="170"/>
      <c r="J192" s="120"/>
      <c r="K192" s="120"/>
      <c r="L192" s="120"/>
      <c r="M192" s="120"/>
      <c r="N192" s="120"/>
      <c r="O192" s="120"/>
      <c r="P192" s="120"/>
    </row>
    <row r="193" spans="2:16" ht="29.25" customHeight="1" x14ac:dyDescent="0.4">
      <c r="C193" s="9"/>
      <c r="D193" s="5">
        <f>COUNTA($D$184:D192)+1</f>
        <v>6</v>
      </c>
      <c r="E193" s="24" t="s">
        <v>77</v>
      </c>
      <c r="F193" s="23" t="s">
        <v>78</v>
      </c>
      <c r="G193" s="169"/>
      <c r="H193" s="120"/>
      <c r="I193" s="170"/>
      <c r="J193" s="120"/>
      <c r="K193" s="120"/>
      <c r="L193" s="120"/>
      <c r="M193" s="120"/>
      <c r="N193" s="120"/>
      <c r="O193" s="120"/>
      <c r="P193" s="120"/>
    </row>
    <row r="194" spans="2:16" ht="29.25" customHeight="1" x14ac:dyDescent="0.4">
      <c r="C194" s="9"/>
      <c r="D194" s="5">
        <f>COUNTA($D$184:D193)+1</f>
        <v>7</v>
      </c>
      <c r="E194" s="24" t="s">
        <v>79</v>
      </c>
      <c r="F194" s="25" t="s">
        <v>78</v>
      </c>
      <c r="G194" s="169"/>
      <c r="H194" s="120"/>
      <c r="I194" s="170"/>
      <c r="J194" s="120"/>
      <c r="K194" s="120"/>
      <c r="L194" s="120"/>
      <c r="M194" s="120"/>
      <c r="N194" s="120"/>
      <c r="O194" s="120"/>
      <c r="P194" s="120"/>
    </row>
    <row r="195" spans="2:16" ht="29.25" customHeight="1" x14ac:dyDescent="0.4">
      <c r="C195" s="9"/>
      <c r="D195" s="60">
        <f>COUNTA($D$184:D194)+1</f>
        <v>8</v>
      </c>
      <c r="E195" s="31" t="s">
        <v>80</v>
      </c>
      <c r="F195" s="64" t="s">
        <v>134</v>
      </c>
      <c r="G195" s="179"/>
      <c r="H195" s="120"/>
      <c r="I195" s="170"/>
      <c r="J195" s="120"/>
      <c r="K195" s="120"/>
      <c r="L195" s="120"/>
      <c r="M195" s="120"/>
      <c r="N195" s="120"/>
      <c r="O195" s="120"/>
      <c r="P195" s="120"/>
    </row>
    <row r="196" spans="2:16" ht="29.25" customHeight="1" x14ac:dyDescent="0.4">
      <c r="C196" s="9"/>
      <c r="D196" s="7">
        <f>COUNTA($D$184:D195)+1</f>
        <v>9</v>
      </c>
      <c r="E196" s="26" t="s">
        <v>81</v>
      </c>
      <c r="F196" s="27"/>
      <c r="G196" s="12" t="str">
        <f>IF($G$34="就業時間換算","",IFERROR(+G191/G193,""))</f>
        <v/>
      </c>
      <c r="H196" s="13" t="str">
        <f t="shared" ref="H196:P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row>
    <row r="197" spans="2:16" ht="29.25" customHeight="1" x14ac:dyDescent="0.4">
      <c r="C197" s="9"/>
      <c r="D197" s="7">
        <f>COUNTA($D$184:D196)+1</f>
        <v>10</v>
      </c>
      <c r="E197" s="26" t="s">
        <v>82</v>
      </c>
      <c r="F197" s="28"/>
      <c r="G197" s="12" t="str">
        <f>IF($G$34="人数換算","",IFERROR(+G191/G194,""))</f>
        <v/>
      </c>
      <c r="H197" s="13" t="str">
        <f t="shared" ref="H197:P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row>
    <row r="198" spans="2:16" ht="29.25" customHeight="1" x14ac:dyDescent="0.4">
      <c r="C198" s="9"/>
      <c r="D198" s="7">
        <f>COUNTA($D$184:D197)+1</f>
        <v>11</v>
      </c>
      <c r="E198" s="26" t="s">
        <v>83</v>
      </c>
      <c r="F198" s="27" t="s">
        <v>84</v>
      </c>
      <c r="G198" s="14"/>
      <c r="H198" s="56" t="str">
        <f>IFERROR((H196-G196)/G196,"")</f>
        <v/>
      </c>
      <c r="I198" s="57" t="str">
        <f t="shared" ref="I198:P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row>
    <row r="199" spans="2:16"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row>
    <row r="200" spans="2:16" ht="29.25" customHeight="1" x14ac:dyDescent="0.4">
      <c r="C200" s="9"/>
      <c r="D200" s="7">
        <f>COUNTA($D$184:D199)+1</f>
        <v>13</v>
      </c>
      <c r="E200" s="26" t="s">
        <v>87</v>
      </c>
      <c r="F200" s="27"/>
      <c r="G200" s="83" t="str">
        <f>IFERROR(+G192/G195,"")</f>
        <v/>
      </c>
      <c r="H200" s="84" t="str">
        <f>IFERROR(+H192/H195,"")</f>
        <v/>
      </c>
      <c r="I200" s="84" t="str">
        <f t="shared" ref="I200:P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row>
    <row r="201" spans="2:16" ht="29.25" customHeight="1" x14ac:dyDescent="0.4">
      <c r="D201" s="7">
        <f>COUNTA($D$184:D200)+1</f>
        <v>14</v>
      </c>
      <c r="E201" s="26" t="s">
        <v>88</v>
      </c>
      <c r="F201" s="27" t="s">
        <v>84</v>
      </c>
      <c r="G201" s="14"/>
      <c r="H201" s="56" t="str">
        <f>IFERROR((H200-G200)/G200,"")</f>
        <v/>
      </c>
      <c r="I201" s="57" t="str">
        <f>IFERROR((I200-H200)/H200,"")</f>
        <v/>
      </c>
      <c r="J201" s="56" t="str">
        <f t="shared" ref="J201:P201" si="65">IFERROR((J200-I200)/I200,"")</f>
        <v/>
      </c>
      <c r="K201" s="56" t="str">
        <f t="shared" si="65"/>
        <v/>
      </c>
      <c r="L201" s="56" t="str">
        <f t="shared" si="65"/>
        <v/>
      </c>
      <c r="M201" s="56" t="str">
        <f t="shared" si="65"/>
        <v/>
      </c>
      <c r="N201" s="56" t="str">
        <f t="shared" si="65"/>
        <v/>
      </c>
      <c r="O201" s="56" t="str">
        <f t="shared" si="65"/>
        <v/>
      </c>
      <c r="P201" s="56" t="str">
        <f t="shared" si="65"/>
        <v/>
      </c>
    </row>
    <row r="202" spans="2:16" x14ac:dyDescent="0.4">
      <c r="E202" s="50"/>
    </row>
    <row r="203" spans="2:16" ht="19.5" x14ac:dyDescent="0.4">
      <c r="B203" s="22" t="s">
        <v>140</v>
      </c>
      <c r="C203" s="77"/>
      <c r="G203" s="11"/>
      <c r="H203" s="11"/>
    </row>
    <row r="204" spans="2:16" x14ac:dyDescent="0.4">
      <c r="C204" s="86" t="s">
        <v>141</v>
      </c>
      <c r="D204" s="86" t="s">
        <v>142</v>
      </c>
      <c r="E204" s="78"/>
      <c r="F204" s="49"/>
    </row>
    <row r="205" spans="2:16" x14ac:dyDescent="0.4">
      <c r="C205" s="9"/>
      <c r="D205" s="80" t="s">
        <v>143</v>
      </c>
      <c r="E205" s="79"/>
      <c r="F205" s="6"/>
    </row>
    <row r="206" spans="2:16" x14ac:dyDescent="0.4">
      <c r="C206" s="9"/>
      <c r="D206" s="80" t="s">
        <v>144</v>
      </c>
      <c r="E206" s="79"/>
      <c r="F206" s="6"/>
    </row>
    <row r="207" spans="2:16" x14ac:dyDescent="0.4">
      <c r="D207" s="81" t="s">
        <v>145</v>
      </c>
      <c r="F207" s="10"/>
    </row>
    <row r="208" spans="2:16"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IF(OR($Q$91="",$P$91="",$Q$91&lt;$P$91),"非該当","該当")</f>
        <v>非該当</v>
      </c>
      <c r="I223" s="51" t="str">
        <f>IF($G109="","－",IF(OR($Q$110="",$P$110="",$Q$110&lt;$P$110),"非該当","該当"))</f>
        <v>－</v>
      </c>
      <c r="J223" s="51" t="str">
        <f>IF($G128="","－",IF(OR($Q$129="",$P$129="",$Q$129&lt;$P$129),"非該当","該当"))</f>
        <v>－</v>
      </c>
      <c r="K223" s="51" t="str">
        <f>IF($G147="","－",IF(OR($Q$148="",$P$148="",$Q$148&lt;$P$148),"非該当","該当"))</f>
        <v>－</v>
      </c>
      <c r="L223" s="51" t="str">
        <f>IF($G166="","－",IF(OR($Q$167="",$P$167="",$Q$167&lt;$P$167),"非該当","該当"))</f>
        <v>－</v>
      </c>
      <c r="M223" s="51" t="str">
        <f>IF($G185="","－",IF(OR($Q$186="",$P$186="",$Q$186&lt;$P$186),"非該当","該当"))</f>
        <v>－</v>
      </c>
      <c r="N223" s="6"/>
    </row>
    <row r="224" spans="2:14" ht="37.5" x14ac:dyDescent="0.4">
      <c r="D224" s="7">
        <v>8</v>
      </c>
      <c r="E224" s="45" t="s">
        <v>165</v>
      </c>
      <c r="F224" s="41" t="s">
        <v>160</v>
      </c>
      <c r="G224" s="52" t="str">
        <f>IF(COUNTIF(H224:M224,"非該当")&gt;0,"非該当","該当")</f>
        <v>非該当</v>
      </c>
      <c r="H224" s="51" t="str">
        <f>IF($N92="－","－",IF(OR($N$92="",$P$91="",$N$92&lt;$P$91),"非該当","該当"))</f>
        <v>非該当</v>
      </c>
      <c r="I224" s="51" t="str">
        <f>IF(OR($G109="",N111="－"),"－",IF(OR($N$111="",$P$110="",$N$111&lt;$P$110),"非該当","該当"))</f>
        <v>－</v>
      </c>
      <c r="J224" s="51" t="str">
        <f>IF(OR($G128="",$N130="－"),"－",IF(OR($N$130="",$P$129="",$N$130&lt;$P$129),"非該当","該当"))</f>
        <v>－</v>
      </c>
      <c r="K224" s="51" t="str">
        <f>IF(OR($G147="",$N149="－"),"－",IF(OR($N$149="",$P$148="",$N$149&lt;$P$148),"非該当","該当"))</f>
        <v>－</v>
      </c>
      <c r="L224" s="51" t="str">
        <f>IF(OR($G166="",$N168="－"),"－",IF(OR($N$168="",$P$167="",$N$168&lt;$P$167),"非該当","該当"))</f>
        <v>－</v>
      </c>
      <c r="M224" s="51" t="str">
        <f>IF(OR($G185="",$N187="－"),"－",IF(OR($N$187="",$P$186="",$N$187&lt;$P$186),"非該当","該当"))</f>
        <v>－</v>
      </c>
      <c r="N224" s="6"/>
    </row>
    <row r="225" spans="4:14" ht="37.5" x14ac:dyDescent="0.4">
      <c r="D225" s="7">
        <v>9</v>
      </c>
      <c r="E225" s="45" t="s">
        <v>166</v>
      </c>
      <c r="F225" s="41" t="s">
        <v>167</v>
      </c>
      <c r="G225" s="51" t="s">
        <v>130</v>
      </c>
      <c r="J225" s="55"/>
      <c r="N225" s="6"/>
    </row>
  </sheetData>
  <sheetProtection algorithmName="SHA-512" hashValue="1dfwNAqNeDiqf9/DDUZWjjf04GKuArRMYCM2U49m7uTsVFWNwwS/gSZJrkKP6JTY0CLniiiM7dyxDFlIQ7UMDQ==" saltValue="Oi3Ff/JXOnImatJLXKWXQA==" spinCount="100000" sheet="1" objects="1" scenarios="1"/>
  <dataConsolidate/>
  <mergeCells count="6">
    <mergeCell ref="P91:P92"/>
    <mergeCell ref="P110:P111"/>
    <mergeCell ref="P129:P130"/>
    <mergeCell ref="P148:P149"/>
    <mergeCell ref="P167:P168"/>
    <mergeCell ref="P186:P187"/>
  </mergeCells>
  <phoneticPr fontId="1"/>
  <conditionalFormatting sqref="G225 G216:G220 G222:M224">
    <cfRule type="expression" dxfId="49" priority="10">
      <formula>G216="非該当"</formula>
    </cfRule>
  </conditionalFormatting>
  <conditionalFormatting sqref="D109:P125">
    <cfRule type="expression" dxfId="48" priority="6">
      <formula>$G$86=""</formula>
    </cfRule>
  </conditionalFormatting>
  <conditionalFormatting sqref="D128:P144">
    <cfRule type="expression" dxfId="47" priority="5">
      <formula>$H$86=""</formula>
    </cfRule>
  </conditionalFormatting>
  <conditionalFormatting sqref="D147:P163">
    <cfRule type="expression" dxfId="46" priority="4">
      <formula>$I$86=""</formula>
    </cfRule>
  </conditionalFormatting>
  <conditionalFormatting sqref="D166:P182">
    <cfRule type="expression" dxfId="45" priority="3">
      <formula>$J$86=""</formula>
    </cfRule>
  </conditionalFormatting>
  <conditionalFormatting sqref="D185:P201">
    <cfRule type="expression" dxfId="44" priority="2">
      <formula>$K$86=""</formula>
    </cfRule>
  </conditionalFormatting>
  <conditionalFormatting sqref="C5:F5">
    <cfRule type="expression" dxfId="43" priority="1">
      <formula>$C$5&lt;&gt;""</formula>
    </cfRule>
  </conditionalFormatting>
  <conditionalFormatting sqref="D36:P36 D39:P39 D41:P41 D45:P45 D75:P75 D77:P77 D81:P81 D99:P99 D102:P102 D104:P104 D118:P118 D121:P121 D123:P123 D137:P137 D140:P140 D142:P142 D156:P156 D159:P159 D161:P161 D175:P175 D178:P178 D180:P180 D194:P194 D197:P197 D199:P199 D72:P72">
    <cfRule type="expression" dxfId="42" priority="8">
      <formula>$G$34&lt;&gt;"就業時間換算"</formula>
    </cfRule>
  </conditionalFormatting>
  <conditionalFormatting sqref="D35:P35 D38:P38 D40:P40 D44:P44 D71:P71 D74:P74 D76:P76 D80:P80 D98:P98 D101:P101 D103:P103 D117:P117 D120:P120 D122:P122 D136:P136 D139:P139 D141:P141 D155:P155 D158:P158 D160:P160 D174:P174 D177:P177 D179:P179 D193:P193 D196:P196 D198:P198">
    <cfRule type="expression" dxfId="41" priority="7">
      <formula>$G$34&lt;&gt;"人数換算"</formula>
    </cfRule>
  </conditionalFormatting>
  <conditionalFormatting sqref="G27:P33 G35:P45 G64:P81 G96:P106 G115:P125 G134:P144 G153:P163 G172:P182 G191:P201">
    <cfRule type="expression" dxfId="40" priority="9">
      <formula>G$13="－"</formula>
    </cfRule>
  </conditionalFormatting>
  <dataValidations count="14">
    <dataValidation type="list" allowBlank="1" showInputMessage="1" showErrorMessage="1" sqref="E12" xr:uid="{9FB608BA-9F0F-427E-890E-94640502F669}">
      <formula1>$G$12:$P$12</formula1>
    </dataValidation>
    <dataValidation type="list" imeMode="halfAlpha" allowBlank="1" showInputMessage="1" showErrorMessage="1" sqref="G34" xr:uid="{4C3D0593-14D9-4483-A49E-FB4BA6292794}">
      <formula1>"人数換算,就業時間換算"</formula1>
    </dataValidation>
    <dataValidation type="list" allowBlank="1" showInputMessage="1" showErrorMessage="1" sqref="G92" xr:uid="{2DDC53C7-3591-4E04-A54A-769BFE33BBD4}">
      <formula1>INDIRECT($G$91)</formula1>
    </dataValidation>
    <dataValidation type="list" allowBlank="1" showInputMessage="1" showErrorMessage="1" sqref="G111" xr:uid="{B8FF4DAD-4452-48F8-B1C8-49959C11DF5D}">
      <formula1>INDIRECT($G$110)</formula1>
    </dataValidation>
    <dataValidation type="list" allowBlank="1" showInputMessage="1" showErrorMessage="1" sqref="G130" xr:uid="{EF17E113-5F33-4910-82CC-04829AB8EB18}">
      <formula1>INDIRECT($G$129)</formula1>
    </dataValidation>
    <dataValidation type="list" allowBlank="1" showInputMessage="1" showErrorMessage="1" sqref="G149" xr:uid="{1A293193-6CBB-4EDF-8EF1-8CE716F372EF}">
      <formula1>INDIRECT($G$148)</formula1>
    </dataValidation>
    <dataValidation type="list" allowBlank="1" showInputMessage="1" showErrorMessage="1" sqref="G168" xr:uid="{F81D7EED-DCB4-4BF3-A531-9F518207D0AC}">
      <formula1>INDIRECT($G$167)</formula1>
    </dataValidation>
    <dataValidation type="list" allowBlank="1" showInputMessage="1" showErrorMessage="1" sqref="G187" xr:uid="{81DB5DA3-D40C-4F3A-96A1-4CC7C3316CD5}">
      <formula1>INDIRECT($G$186)</formula1>
    </dataValidation>
    <dataValidation type="list" allowBlank="1" showInputMessage="1" showErrorMessage="1" sqref="G57" xr:uid="{36E30FB8-B1C1-421B-8748-CEC7E23B5BAD}">
      <formula1>INDIRECT($G$56)</formula1>
    </dataValidation>
    <dataValidation operator="lessThanOrEqual" allowBlank="1" showInputMessage="1" showErrorMessage="1" sqref="E9" xr:uid="{93E3435C-1944-446A-96B3-8B3771270525}"/>
    <dataValidation type="date" allowBlank="1" showInputMessage="1" showErrorMessage="1" error="補助事業期間内（2026年12月31日まで）の日付を入力してください" sqref="E10" xr:uid="{37DF3F6D-1C9C-4F04-958C-F0B25CD5840B}">
      <formula1>45412</formula1>
      <formula2>46387</formula2>
    </dataValidation>
    <dataValidation operator="greaterThanOrEqual" allowBlank="1" showInputMessage="1" showErrorMessage="1" error="2024年3月1日以降の日付を入力ください" sqref="E7" xr:uid="{A226336E-6D9D-4CE4-A755-7E982AD14EF0}"/>
    <dataValidation imeMode="halfAlpha" allowBlank="1" showInputMessage="1" showErrorMessage="1" sqref="G16:I24 G42:P42 G191:P195 G64:P69 G105:P105 G78:P78 G48:I51 G172:P176 G96:P100 G143:P143 G115:P119 G162:P162 G134:P138 G181:P181 G153:P157 G200:P200 G124:P124 G35:P37 G71:P73 G82 G27:P32" xr:uid="{4033DFD8-D0E5-4C9F-A79D-6A109B13E3B5}"/>
    <dataValidation type="list" allowBlank="1" showInputMessage="1" showErrorMessage="1" sqref="G54:G55" xr:uid="{1085F3DC-B218-4027-90EE-9747DA832A6E}">
      <formula1>"該当,非該当"</formula1>
    </dataValidation>
  </dataValidations>
  <hyperlinks>
    <hyperlink ref="H54" r:id="rId1" xr:uid="{17E4F95B-3A28-4E8E-A313-5463C06118F6}"/>
    <hyperlink ref="H55" r:id="rId2" xr:uid="{4613E850-A128-4BE0-90F1-01DB4F5D03BA}"/>
    <hyperlink ref="E58" r:id="rId3" xr:uid="{38FF77C2-8698-4D28-B238-3E5B4591CEAC}"/>
    <hyperlink ref="E93" r:id="rId4" xr:uid="{0860E197-65A1-4FD4-AE72-6129DF3E172E}"/>
    <hyperlink ref="E112" r:id="rId5" xr:uid="{FC2CD7D5-3E8A-4322-95DD-5F9FD5E4B8CF}"/>
    <hyperlink ref="E131" r:id="rId6" xr:uid="{0C729AE3-894D-41B1-8C3A-87D1DC77D68D}"/>
    <hyperlink ref="E150" r:id="rId7" xr:uid="{84467EAE-D4F7-4271-B0DD-06CBA10F8BF5}"/>
    <hyperlink ref="E169" r:id="rId8" xr:uid="{5DF3A462-4334-4D0F-BD4B-9563900A5D8C}"/>
    <hyperlink ref="E188" r:id="rId9" xr:uid="{373B402D-DB1A-4370-A58B-D4CAB3725462}"/>
    <hyperlink ref="Q50" r:id="rId10" xr:uid="{2E51CD7A-2F32-4275-B57E-17A49C6F1BC5}"/>
    <hyperlink ref="Q48" r:id="rId11" xr:uid="{6D9BF0F9-8B92-48E0-96BB-8419271908BF}"/>
    <hyperlink ref="Q51" r:id="rId12" xr:uid="{182FCB93-1051-4BEE-AE54-4C4C708A8C78}"/>
  </hyperlinks>
  <pageMargins left="0.23622047244094491" right="0.23622047244094491" top="0.74803149606299213" bottom="0.74803149606299213" header="0.31496062992125984" footer="0.31496062992125984"/>
  <pageSetup paperSize="9" scale="36"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5A182EFD-7883-4A32-8C24-9CA686F5733D}">
          <x14:formula1>
            <xm:f>【参考】業種!$G$2:$X$2</xm:f>
          </x14:formula1>
          <xm:sqref>G91 G110 G129 G148 G167 G186</xm:sqref>
        </x14:dataValidation>
        <x14:dataValidation type="list" allowBlank="1" showInputMessage="1" showErrorMessage="1" xr:uid="{3321AC74-4907-4478-8AA6-FF61092F5305}">
          <x14:formula1>
            <xm:f>【参考】業種!$E$2:$X$2</xm:f>
          </x14:formula1>
          <xm:sqref>G56</xm:sqref>
        </x14:dataValidation>
        <x14:dataValidation type="list" allowBlank="1" showInputMessage="1" showErrorMessage="1" xr:uid="{82092AA1-2FC3-494E-985A-1642BA982F25}">
          <x14:formula1>
            <xm:f>【参考】最低賃金の5年間の年平均の年平均上昇率!$B$4:$B$50</xm:f>
          </x14:formula1>
          <xm:sqref>H86:K86 G85:G86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5D1DD-42CE-4660-B7C0-3954E65510E5}">
  <sheetPr codeName="Sheet11">
    <tabColor theme="7" tint="0.79998168889431442"/>
    <pageSetUpPr fitToPage="1"/>
  </sheetPr>
  <dimension ref="A1:R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16" width="12.5" style="1" customWidth="1"/>
    <col min="17" max="17" width="9" style="1"/>
    <col min="18" max="21" width="12.5" style="1" customWidth="1"/>
    <col min="22" max="16384" width="9" style="1"/>
  </cols>
  <sheetData>
    <row r="1" spans="1:16" ht="14.45" customHeight="1" x14ac:dyDescent="0.4">
      <c r="A1" s="127" t="s">
        <v>404</v>
      </c>
    </row>
    <row r="2" spans="1:16" ht="7.5" customHeight="1" x14ac:dyDescent="0.4">
      <c r="A2" s="50"/>
    </row>
    <row r="3" spans="1:16" ht="24" x14ac:dyDescent="0.4">
      <c r="B3" s="87" t="s">
        <v>44</v>
      </c>
    </row>
    <row r="4" spans="1:16" ht="16.149999999999999" customHeight="1" thickBot="1" x14ac:dyDescent="0.45">
      <c r="B4" s="8"/>
      <c r="C4" s="8"/>
    </row>
    <row r="5" spans="1:16"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6" ht="16.149999999999999" customHeight="1" x14ac:dyDescent="0.4">
      <c r="B6" s="8"/>
      <c r="J6" s="80"/>
    </row>
    <row r="7" spans="1:16" ht="16.149999999999999" customHeight="1" x14ac:dyDescent="0.4">
      <c r="D7" s="37" t="s">
        <v>45</v>
      </c>
      <c r="E7" s="180" t="str">
        <f>IF(①申請者情報!$D$6="","",①申請者情報!$D$6)</f>
        <v/>
      </c>
      <c r="J7" s="80"/>
    </row>
    <row r="8" spans="1:16" ht="16.149999999999999" customHeight="1" x14ac:dyDescent="0.4">
      <c r="D8" s="37" t="s">
        <v>46</v>
      </c>
      <c r="E8" s="154" t="str">
        <f>IF(①申請者情報!$D$41="","",①申請者情報!$D$41)</f>
        <v/>
      </c>
      <c r="J8" s="80"/>
    </row>
    <row r="9" spans="1:16" ht="16.149999999999999" customHeight="1" x14ac:dyDescent="0.4">
      <c r="B9" s="8"/>
      <c r="D9" s="37" t="s">
        <v>47</v>
      </c>
      <c r="E9" s="167"/>
    </row>
    <row r="10" spans="1:16" ht="16.149999999999999" customHeight="1" x14ac:dyDescent="0.4">
      <c r="D10" s="37" t="s">
        <v>48</v>
      </c>
      <c r="E10" s="167"/>
      <c r="F10" s="63"/>
      <c r="G10" s="1" t="s">
        <v>49</v>
      </c>
    </row>
    <row r="11" spans="1:16" x14ac:dyDescent="0.4">
      <c r="C11" s="8"/>
      <c r="D11" s="37" t="s">
        <v>50</v>
      </c>
      <c r="G11" s="75" t="s">
        <v>51</v>
      </c>
      <c r="H11" s="75" t="s">
        <v>52</v>
      </c>
      <c r="I11" s="75" t="s">
        <v>53</v>
      </c>
      <c r="J11" s="161" t="s">
        <v>54</v>
      </c>
      <c r="K11" s="161"/>
      <c r="L11" s="161"/>
      <c r="M11" s="161"/>
      <c r="N11" s="161"/>
      <c r="O11" s="161"/>
      <c r="P11" s="161"/>
    </row>
    <row r="12" spans="1:16" x14ac:dyDescent="0.4">
      <c r="B12" s="8"/>
      <c r="D12" s="37" t="s">
        <v>55</v>
      </c>
      <c r="E12" s="168"/>
      <c r="G12" s="162" t="str">
        <f>IF($E$9="","",EDATE(H12,-12))</f>
        <v/>
      </c>
      <c r="H12" s="162" t="str">
        <f>IF($E$9="","",EDATE(I12,-12))</f>
        <v/>
      </c>
      <c r="I12" s="162" t="str">
        <f>IF($E$9="","",$E$9)</f>
        <v/>
      </c>
      <c r="J12" s="162" t="str">
        <f t="shared" ref="J12:P12" si="0">IF($E$9="","",EDATE(I12,12))</f>
        <v/>
      </c>
      <c r="K12" s="162" t="str">
        <f t="shared" si="0"/>
        <v/>
      </c>
      <c r="L12" s="162" t="str">
        <f t="shared" si="0"/>
        <v/>
      </c>
      <c r="M12" s="162" t="str">
        <f t="shared" si="0"/>
        <v/>
      </c>
      <c r="N12" s="162" t="str">
        <f t="shared" si="0"/>
        <v/>
      </c>
      <c r="O12" s="162" t="str">
        <f t="shared" si="0"/>
        <v/>
      </c>
      <c r="P12" s="162" t="str">
        <f t="shared" si="0"/>
        <v/>
      </c>
    </row>
    <row r="13" spans="1:16" x14ac:dyDescent="0.4">
      <c r="D13" s="1"/>
      <c r="E13" s="147" t="str">
        <f>IF(E12="","",IF(①申請者情報!$D$26="該当する",EDATE($E$12,12),$E$12))</f>
        <v/>
      </c>
      <c r="G13" s="137" t="str">
        <f>IFERROR(IF(AND(G12&lt;&gt;"",$E$13=G12),"基準年",IF($E$13&lt;G12,IF(YEAR(G12)-YEAR($E$13)&lt;4,"事業化報告"&amp;YEAR(G12)-YEAR($E$13)&amp;"年目","－"),"")),"")</f>
        <v/>
      </c>
      <c r="H13" s="137" t="str">
        <f t="shared" ref="H13:P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row>
    <row r="14" spans="1:16" ht="19.5" x14ac:dyDescent="0.4">
      <c r="B14" s="22" t="s">
        <v>56</v>
      </c>
      <c r="D14" s="1"/>
      <c r="F14" s="32"/>
    </row>
    <row r="15" spans="1:16" x14ac:dyDescent="0.35">
      <c r="B15" s="61">
        <f>MAX($B$14:B14)+1</f>
        <v>1</v>
      </c>
      <c r="C15" s="54" t="s">
        <v>57</v>
      </c>
      <c r="D15" s="30"/>
      <c r="E15" s="31"/>
      <c r="F15" s="31"/>
      <c r="G15" s="11"/>
      <c r="H15" s="11"/>
      <c r="I15" s="11"/>
      <c r="J15" s="11"/>
      <c r="K15" s="11"/>
      <c r="L15" s="11"/>
      <c r="M15" s="11"/>
      <c r="N15" s="11"/>
      <c r="O15" s="11"/>
      <c r="P15" s="11"/>
    </row>
    <row r="16" spans="1:16" ht="29.25" customHeight="1" x14ac:dyDescent="0.4">
      <c r="C16" s="141"/>
      <c r="D16" s="5" t="str">
        <f>MAX($B$15:B16)&amp;"-"&amp;COUNTA($D$15:D15)+1</f>
        <v>1-1</v>
      </c>
      <c r="E16" s="24" t="s">
        <v>58</v>
      </c>
      <c r="F16" s="25"/>
      <c r="G16" s="169"/>
      <c r="H16" s="169"/>
      <c r="I16" s="169"/>
      <c r="J16" s="21"/>
      <c r="K16" s="21"/>
      <c r="L16" s="21"/>
      <c r="M16" s="21"/>
      <c r="N16" s="21"/>
      <c r="O16" s="21"/>
      <c r="P16" s="21"/>
    </row>
    <row r="17" spans="2:16" ht="29.25" customHeight="1" x14ac:dyDescent="0.4">
      <c r="C17" s="9"/>
      <c r="D17" s="5" t="str">
        <f>MAX($B$15:B17)&amp;"-"&amp;COUNTA($D$15:D16)+1</f>
        <v>1-2</v>
      </c>
      <c r="E17" s="138" t="s">
        <v>59</v>
      </c>
      <c r="F17" s="23"/>
      <c r="G17" s="169"/>
      <c r="H17" s="169"/>
      <c r="I17" s="169"/>
      <c r="J17" s="21"/>
      <c r="K17" s="21"/>
      <c r="L17" s="21"/>
      <c r="M17" s="21"/>
      <c r="N17" s="21"/>
      <c r="O17" s="21"/>
      <c r="P17" s="21"/>
    </row>
    <row r="18" spans="2:16" ht="29.25" customHeight="1" x14ac:dyDescent="0.4">
      <c r="C18" s="9"/>
      <c r="D18" s="5" t="str">
        <f>MAX($B$15:B18)&amp;"-"&amp;COUNTA($D$15:D17)+1</f>
        <v>1-3</v>
      </c>
      <c r="E18" s="138" t="s">
        <v>60</v>
      </c>
      <c r="F18" s="23"/>
      <c r="G18" s="169"/>
      <c r="H18" s="169"/>
      <c r="I18" s="169"/>
      <c r="J18" s="21"/>
      <c r="K18" s="21"/>
      <c r="L18" s="21"/>
      <c r="M18" s="21"/>
      <c r="N18" s="21"/>
      <c r="O18" s="21"/>
      <c r="P18" s="21"/>
    </row>
    <row r="19" spans="2:16" ht="29.25" customHeight="1" x14ac:dyDescent="0.4">
      <c r="C19" s="9"/>
      <c r="D19" s="5" t="str">
        <f>MAX($B$15:B19)&amp;"-"&amp;COUNTA($D$15:D18)+1</f>
        <v>1-4</v>
      </c>
      <c r="E19" s="139" t="s">
        <v>61</v>
      </c>
      <c r="F19" s="23"/>
      <c r="G19" s="169"/>
      <c r="H19" s="169"/>
      <c r="I19" s="169"/>
      <c r="J19" s="21"/>
      <c r="K19" s="21"/>
      <c r="L19" s="21"/>
      <c r="M19" s="21"/>
      <c r="N19" s="21"/>
      <c r="O19" s="21"/>
      <c r="P19" s="21"/>
    </row>
    <row r="20" spans="2:16" ht="29.25" customHeight="1" x14ac:dyDescent="0.4">
      <c r="C20" s="9"/>
      <c r="D20" s="5" t="str">
        <f>MAX($B$15:B20)&amp;"-"&amp;COUNTA($D$15:D19)+1</f>
        <v>1-5</v>
      </c>
      <c r="E20" s="139" t="s">
        <v>62</v>
      </c>
      <c r="F20" s="23"/>
      <c r="G20" s="169"/>
      <c r="H20" s="169"/>
      <c r="I20" s="169"/>
      <c r="J20" s="21"/>
      <c r="K20" s="21"/>
      <c r="L20" s="21"/>
      <c r="M20" s="21"/>
      <c r="N20" s="21"/>
      <c r="O20" s="21"/>
      <c r="P20" s="21"/>
    </row>
    <row r="21" spans="2:16" ht="29.25" customHeight="1" x14ac:dyDescent="0.4">
      <c r="C21" s="9"/>
      <c r="D21" s="5" t="str">
        <f>MAX($B$15:B21)&amp;"-"&amp;COUNTA($D$15:D20)+1</f>
        <v>1-6</v>
      </c>
      <c r="E21" s="24" t="s">
        <v>63</v>
      </c>
      <c r="F21" s="25"/>
      <c r="G21" s="169"/>
      <c r="H21" s="169"/>
      <c r="I21" s="169"/>
      <c r="J21" s="21"/>
      <c r="K21" s="21"/>
      <c r="L21" s="21"/>
      <c r="M21" s="21"/>
      <c r="N21" s="21"/>
      <c r="O21" s="21"/>
      <c r="P21" s="21"/>
    </row>
    <row r="22" spans="2:16" ht="29.25" customHeight="1" x14ac:dyDescent="0.4">
      <c r="C22" s="9"/>
      <c r="D22" s="5" t="str">
        <f>MAX($B$15:B22)&amp;"-"&amp;COUNTA($D$15:D21)+1</f>
        <v>1-7</v>
      </c>
      <c r="E22" s="138" t="s">
        <v>64</v>
      </c>
      <c r="F22" s="23"/>
      <c r="G22" s="169"/>
      <c r="H22" s="169"/>
      <c r="I22" s="169"/>
      <c r="J22" s="21"/>
      <c r="K22" s="21"/>
      <c r="L22" s="21"/>
      <c r="M22" s="21"/>
      <c r="N22" s="21"/>
      <c r="O22" s="21"/>
      <c r="P22" s="21"/>
    </row>
    <row r="23" spans="2:16" ht="29.25" customHeight="1" x14ac:dyDescent="0.4">
      <c r="C23" s="9"/>
      <c r="D23" s="5" t="str">
        <f>MAX($B$15:B23)&amp;"-"&amp;COUNTA($D$15:D22)+1</f>
        <v>1-8</v>
      </c>
      <c r="E23" s="138" t="s">
        <v>65</v>
      </c>
      <c r="F23" s="23"/>
      <c r="G23" s="169"/>
      <c r="H23" s="169"/>
      <c r="I23" s="169"/>
      <c r="J23" s="21"/>
      <c r="K23" s="21"/>
      <c r="L23" s="21"/>
      <c r="M23" s="21"/>
      <c r="N23" s="21"/>
      <c r="O23" s="21"/>
      <c r="P23" s="21"/>
    </row>
    <row r="24" spans="2:16"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row>
    <row r="25" spans="2:16" x14ac:dyDescent="0.4">
      <c r="D25" s="43"/>
      <c r="E25" s="42"/>
      <c r="F25" s="42"/>
      <c r="G25" s="42"/>
      <c r="H25" s="42"/>
      <c r="I25" s="42"/>
      <c r="J25" s="42"/>
      <c r="K25" s="42"/>
      <c r="L25" s="42"/>
      <c r="M25" s="42"/>
      <c r="N25" s="42"/>
      <c r="O25" s="42"/>
      <c r="P25" s="42"/>
    </row>
    <row r="26" spans="2:16" x14ac:dyDescent="0.35">
      <c r="B26" s="61">
        <f>MAX($B$14:B25)+1</f>
        <v>2</v>
      </c>
      <c r="C26" s="54" t="s">
        <v>67</v>
      </c>
      <c r="D26" s="30"/>
      <c r="E26" s="31"/>
      <c r="F26" s="31"/>
      <c r="G26" s="11"/>
      <c r="H26" s="11"/>
      <c r="I26" s="11"/>
      <c r="J26" s="11"/>
      <c r="K26" s="11"/>
      <c r="L26" s="11"/>
      <c r="M26" s="11"/>
      <c r="N26" s="11"/>
      <c r="O26" s="11"/>
      <c r="P26" s="11"/>
    </row>
    <row r="27" spans="2:16" ht="29.25" customHeight="1" x14ac:dyDescent="0.4">
      <c r="C27" s="42"/>
      <c r="D27" s="5" t="str">
        <f>MAX($B$15:B27)&amp;"-"&amp;COUNTA($D$26:D26)+1</f>
        <v>2-1</v>
      </c>
      <c r="E27" s="24" t="s">
        <v>68</v>
      </c>
      <c r="F27" s="23"/>
      <c r="G27" s="169"/>
      <c r="H27" s="169"/>
      <c r="I27" s="169"/>
      <c r="J27" s="169"/>
      <c r="K27" s="169"/>
      <c r="L27" s="169"/>
      <c r="M27" s="169"/>
      <c r="N27" s="120"/>
      <c r="O27" s="120"/>
      <c r="P27" s="120"/>
    </row>
    <row r="28" spans="2:16" ht="29.25" customHeight="1" x14ac:dyDescent="0.4">
      <c r="D28" s="5" t="str">
        <f>MAX($B$15:B28)&amp;"-"&amp;COUNTA($D$26:D27)+1</f>
        <v>2-2</v>
      </c>
      <c r="E28" s="24" t="s">
        <v>69</v>
      </c>
      <c r="F28" s="23"/>
      <c r="G28" s="169"/>
      <c r="H28" s="169"/>
      <c r="I28" s="169"/>
      <c r="J28" s="169"/>
      <c r="K28" s="169"/>
      <c r="L28" s="169"/>
      <c r="M28" s="169"/>
      <c r="N28" s="120"/>
      <c r="O28" s="120"/>
      <c r="P28" s="120"/>
    </row>
    <row r="29" spans="2:16" ht="29.25" customHeight="1" x14ac:dyDescent="0.4">
      <c r="D29" s="5" t="str">
        <f>MAX($B$15:B29)&amp;"-"&amp;COUNTA($D$26:D28)+1</f>
        <v>2-3</v>
      </c>
      <c r="E29" s="24" t="s">
        <v>70</v>
      </c>
      <c r="F29" s="23"/>
      <c r="G29" s="169"/>
      <c r="H29" s="169"/>
      <c r="I29" s="169"/>
      <c r="J29" s="169"/>
      <c r="K29" s="169"/>
      <c r="L29" s="169"/>
      <c r="M29" s="169"/>
      <c r="N29" s="120"/>
      <c r="O29" s="120"/>
      <c r="P29" s="120"/>
    </row>
    <row r="30" spans="2:16" ht="29.25" customHeight="1" x14ac:dyDescent="0.4">
      <c r="D30" s="5" t="str">
        <f>MAX($B$15:B30)&amp;"-"&amp;COUNTA($D$26:D29)+1</f>
        <v>2-4</v>
      </c>
      <c r="E30" s="24" t="s">
        <v>71</v>
      </c>
      <c r="F30" s="23"/>
      <c r="G30" s="169"/>
      <c r="H30" s="169"/>
      <c r="I30" s="169"/>
      <c r="J30" s="169"/>
      <c r="K30" s="169"/>
      <c r="L30" s="169"/>
      <c r="M30" s="169"/>
      <c r="N30" s="120"/>
      <c r="O30" s="120"/>
      <c r="P30" s="120"/>
    </row>
    <row r="31" spans="2:16" ht="29.25" customHeight="1" x14ac:dyDescent="0.4">
      <c r="C31" s="9"/>
      <c r="D31" s="5" t="str">
        <f>MAX($B$15:B31)&amp;"-"&amp;COUNTA($D$26:D30)+1</f>
        <v>2-5</v>
      </c>
      <c r="E31" s="24" t="s">
        <v>72</v>
      </c>
      <c r="F31" s="23"/>
      <c r="G31" s="169"/>
      <c r="H31" s="169"/>
      <c r="I31" s="169"/>
      <c r="J31" s="169"/>
      <c r="K31" s="169"/>
      <c r="L31" s="169"/>
      <c r="M31" s="169"/>
      <c r="N31" s="120"/>
      <c r="O31" s="120"/>
      <c r="P31" s="120"/>
    </row>
    <row r="32" spans="2:16" ht="29.25" customHeight="1" x14ac:dyDescent="0.4">
      <c r="C32" s="9"/>
      <c r="D32" s="5" t="str">
        <f>MAX($B$15:B32)&amp;"-"&amp;COUNTA($D$26:D31)+1</f>
        <v>2-6</v>
      </c>
      <c r="E32" s="24" t="s">
        <v>73</v>
      </c>
      <c r="F32" s="23"/>
      <c r="G32" s="169"/>
      <c r="H32" s="169"/>
      <c r="I32" s="169"/>
      <c r="J32" s="169"/>
      <c r="K32" s="169"/>
      <c r="L32" s="169"/>
      <c r="M32" s="169"/>
      <c r="N32" s="120"/>
      <c r="O32" s="120"/>
      <c r="P32" s="120"/>
    </row>
    <row r="33" spans="2:18"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row>
    <row r="34" spans="2:18" ht="29.25" customHeight="1" x14ac:dyDescent="0.4">
      <c r="C34" s="9"/>
      <c r="D34" s="5" t="str">
        <f>MAX($B$15:B34)&amp;"-"&amp;COUNTA($D$26:D33)+1</f>
        <v>2-8</v>
      </c>
      <c r="E34" s="143" t="s">
        <v>75</v>
      </c>
      <c r="F34" s="25" t="s">
        <v>76</v>
      </c>
      <c r="G34" s="171"/>
    </row>
    <row r="35" spans="2:18" ht="29.25" customHeight="1" x14ac:dyDescent="0.4">
      <c r="C35" s="9"/>
      <c r="D35" s="5" t="str">
        <f>MAX($B$15:B35)&amp;"-"&amp;COUNTA($D$26:D34)+1</f>
        <v>2-9</v>
      </c>
      <c r="E35" s="143" t="s">
        <v>77</v>
      </c>
      <c r="F35" s="23" t="s">
        <v>78</v>
      </c>
      <c r="G35" s="169"/>
      <c r="H35" s="120"/>
      <c r="I35" s="170"/>
      <c r="J35" s="120"/>
      <c r="K35" s="120"/>
      <c r="L35" s="120"/>
      <c r="M35" s="120"/>
      <c r="N35" s="120"/>
      <c r="O35" s="120"/>
      <c r="P35" s="120"/>
    </row>
    <row r="36" spans="2:18" ht="29.25" customHeight="1" x14ac:dyDescent="0.4">
      <c r="C36" s="9"/>
      <c r="D36" s="5" t="str">
        <f>MAX($B$15:B36)&amp;"-"&amp;COUNTA($D$26:D35)+1</f>
        <v>2-10</v>
      </c>
      <c r="E36" s="143" t="s">
        <v>79</v>
      </c>
      <c r="F36" s="25" t="s">
        <v>78</v>
      </c>
      <c r="G36" s="169"/>
      <c r="H36" s="120"/>
      <c r="I36" s="170"/>
      <c r="J36" s="120"/>
      <c r="K36" s="120"/>
      <c r="L36" s="120"/>
      <c r="M36" s="120"/>
      <c r="N36" s="120"/>
      <c r="O36" s="120"/>
      <c r="P36" s="120"/>
    </row>
    <row r="37" spans="2:18" ht="29.25" customHeight="1" x14ac:dyDescent="0.4">
      <c r="C37" s="9"/>
      <c r="D37" s="5" t="str">
        <f>MAX($B$15:B37)&amp;"-"&amp;COUNTA($D$26:D36)+1</f>
        <v>2-11</v>
      </c>
      <c r="E37" s="143" t="s">
        <v>80</v>
      </c>
      <c r="F37" s="23" t="s">
        <v>78</v>
      </c>
      <c r="G37" s="169"/>
      <c r="H37" s="120"/>
      <c r="I37" s="170"/>
      <c r="J37" s="120"/>
      <c r="K37" s="120"/>
      <c r="L37" s="120"/>
      <c r="M37" s="120"/>
      <c r="N37" s="120"/>
      <c r="O37" s="120"/>
      <c r="P37" s="120"/>
    </row>
    <row r="38" spans="2:18" ht="29.25" customHeight="1" x14ac:dyDescent="0.4">
      <c r="C38" s="9"/>
      <c r="D38" s="7" t="str">
        <f>MAX($B$15:B38)&amp;"-"&amp;COUNTA($D$26:D37)+1</f>
        <v>2-12</v>
      </c>
      <c r="E38" s="142" t="s">
        <v>81</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row>
    <row r="39" spans="2:18" ht="29.25" customHeight="1" x14ac:dyDescent="0.4">
      <c r="C39" s="9"/>
      <c r="D39" s="7" t="str">
        <f>MAX($B$15:B39)&amp;"-"&amp;COUNTA($D$26:D38)+1</f>
        <v>2-13</v>
      </c>
      <c r="E39" s="142" t="s">
        <v>82</v>
      </c>
      <c r="F39" s="28"/>
      <c r="G39" s="12" t="str">
        <f t="shared" ref="G39:P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row>
    <row r="40" spans="2:18" ht="29.25" customHeight="1" x14ac:dyDescent="0.4">
      <c r="C40" s="9"/>
      <c r="D40" s="7" t="str">
        <f>MAX($B$15:B40)&amp;"-"&amp;COUNTA($D$26:D39)+1</f>
        <v>2-14</v>
      </c>
      <c r="E40" s="142" t="s">
        <v>83</v>
      </c>
      <c r="F40" s="27" t="s">
        <v>84</v>
      </c>
      <c r="G40" s="14"/>
      <c r="H40" s="56" t="str">
        <f t="shared" ref="H40:P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row>
    <row r="41" spans="2:18"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row>
    <row r="42" spans="2:18"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row>
    <row r="43" spans="2:18"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row>
    <row r="44" spans="2:18"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row>
    <row r="45" spans="2:18"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row>
    <row r="46" spans="2:18" x14ac:dyDescent="0.4">
      <c r="D46" s="43"/>
      <c r="E46" s="42"/>
      <c r="F46" s="42"/>
      <c r="G46" s="42"/>
      <c r="H46" s="42"/>
      <c r="I46" s="42"/>
      <c r="J46" s="42"/>
      <c r="K46" s="42"/>
      <c r="L46" s="42"/>
      <c r="M46" s="42"/>
      <c r="N46" s="42"/>
      <c r="O46" s="42"/>
      <c r="P46" s="42"/>
    </row>
    <row r="47" spans="2:18" x14ac:dyDescent="0.35">
      <c r="B47" s="61">
        <f>MAX($B$14:B46)+1</f>
        <v>3</v>
      </c>
      <c r="C47" s="54" t="s">
        <v>91</v>
      </c>
      <c r="D47" s="30"/>
      <c r="E47" s="31"/>
      <c r="F47" s="31"/>
      <c r="G47" s="11"/>
      <c r="H47" s="11"/>
      <c r="I47" s="11"/>
      <c r="J47" s="11"/>
      <c r="K47" s="11"/>
      <c r="L47" s="11"/>
      <c r="M47" s="11"/>
      <c r="N47" s="11"/>
      <c r="O47" s="11"/>
      <c r="P47" s="11"/>
    </row>
    <row r="48" spans="2:18" ht="29.25" customHeight="1" x14ac:dyDescent="0.4">
      <c r="C48" s="42"/>
      <c r="D48" s="5" t="str">
        <f>MAX($B$15:B48)&amp;"-"&amp;COUNTA($D$47:D47)+1</f>
        <v>3-1</v>
      </c>
      <c r="E48" s="24" t="s">
        <v>92</v>
      </c>
      <c r="F48" s="23" t="s">
        <v>93</v>
      </c>
      <c r="G48" s="169"/>
      <c r="H48" s="120"/>
      <c r="I48" s="170"/>
      <c r="J48" s="21"/>
      <c r="K48" s="21"/>
      <c r="L48" s="21"/>
      <c r="M48" s="21"/>
      <c r="N48" s="21"/>
      <c r="O48" s="21"/>
      <c r="P48" s="21"/>
      <c r="Q48" s="76" t="s">
        <v>94</v>
      </c>
      <c r="R48" s="76"/>
    </row>
    <row r="49" spans="2:18" ht="29.25" customHeight="1" x14ac:dyDescent="0.4">
      <c r="D49" s="5" t="str">
        <f>MAX($B$15:B49)&amp;"-"&amp;COUNTA($D$47:D48)+1</f>
        <v>3-2</v>
      </c>
      <c r="E49" s="24" t="s">
        <v>95</v>
      </c>
      <c r="F49" s="23"/>
      <c r="G49" s="169"/>
      <c r="H49" s="120"/>
      <c r="I49" s="170"/>
      <c r="J49" s="21"/>
      <c r="K49" s="21"/>
      <c r="L49" s="21"/>
      <c r="M49" s="21"/>
      <c r="N49" s="21"/>
      <c r="O49" s="21"/>
      <c r="P49" s="21"/>
    </row>
    <row r="50" spans="2:18" ht="29.25" customHeight="1" x14ac:dyDescent="0.4">
      <c r="D50" s="5" t="str">
        <f>MAX($B$15:B50)&amp;"-"&amp;COUNTA($D$47:D49)+1</f>
        <v>3-3</v>
      </c>
      <c r="E50" s="24" t="s">
        <v>96</v>
      </c>
      <c r="F50" s="23" t="s">
        <v>97</v>
      </c>
      <c r="G50" s="169"/>
      <c r="H50" s="120"/>
      <c r="I50" s="170"/>
      <c r="J50" s="21"/>
      <c r="K50" s="21"/>
      <c r="L50" s="21"/>
      <c r="M50" s="21"/>
      <c r="N50" s="21"/>
      <c r="O50" s="21"/>
      <c r="P50" s="21"/>
      <c r="Q50" s="76" t="s">
        <v>98</v>
      </c>
      <c r="R50" s="76"/>
    </row>
    <row r="51" spans="2:18" ht="29.25" customHeight="1" x14ac:dyDescent="0.4">
      <c r="D51" s="5" t="str">
        <f>MAX($B$15:B51)&amp;"-"&amp;COUNTA($D$47:D50)+1</f>
        <v>3-4</v>
      </c>
      <c r="E51" s="24" t="s">
        <v>99</v>
      </c>
      <c r="F51" s="23" t="s">
        <v>97</v>
      </c>
      <c r="G51" s="169"/>
      <c r="H51" s="120"/>
      <c r="I51" s="170"/>
      <c r="J51" s="21"/>
      <c r="K51" s="21"/>
      <c r="L51" s="21"/>
      <c r="M51" s="21"/>
      <c r="N51" s="21"/>
      <c r="O51" s="21"/>
      <c r="P51" s="21"/>
      <c r="Q51" s="76" t="s">
        <v>100</v>
      </c>
    </row>
    <row r="52" spans="2:18" x14ac:dyDescent="0.4">
      <c r="E52" s="6"/>
      <c r="F52" s="6"/>
    </row>
    <row r="53" spans="2:18" x14ac:dyDescent="0.35">
      <c r="B53" s="61">
        <f>MAX($B$14:B52)+1</f>
        <v>4</v>
      </c>
      <c r="C53" s="53" t="s">
        <v>101</v>
      </c>
    </row>
    <row r="54" spans="2:18" ht="29.25" customHeight="1" x14ac:dyDescent="0.4">
      <c r="C54" s="42"/>
      <c r="D54" s="5" t="str">
        <f>MAX($B$15:B54)&amp;"-"&amp;COUNTA($D$53:D53)+1</f>
        <v>4-1</v>
      </c>
      <c r="E54" s="24" t="s">
        <v>102</v>
      </c>
      <c r="F54" s="23" t="s">
        <v>103</v>
      </c>
      <c r="G54" s="172"/>
      <c r="H54" s="128" t="s">
        <v>104</v>
      </c>
    </row>
    <row r="55" spans="2:18" ht="29.25" customHeight="1" x14ac:dyDescent="0.4">
      <c r="D55" s="5" t="str">
        <f>MAX($B$15:B55)&amp;"-"&amp;COUNTA($D$53:D54)+1</f>
        <v>4-2</v>
      </c>
      <c r="E55" s="24" t="s">
        <v>105</v>
      </c>
      <c r="F55" s="23" t="s">
        <v>103</v>
      </c>
      <c r="G55" s="172"/>
      <c r="H55" s="128" t="s">
        <v>106</v>
      </c>
    </row>
    <row r="56" spans="2:18" ht="29.25" customHeight="1" x14ac:dyDescent="0.4">
      <c r="D56" s="5" t="str">
        <f>MAX($B$15:B56)&amp;"-"&amp;COUNTA($D$53:D55)+1</f>
        <v>4-3</v>
      </c>
      <c r="E56" s="31" t="s">
        <v>107</v>
      </c>
      <c r="F56" s="23" t="s">
        <v>103</v>
      </c>
      <c r="G56" s="173"/>
    </row>
    <row r="57" spans="2:18" ht="29.25" customHeight="1" x14ac:dyDescent="0.4">
      <c r="D57" s="5" t="str">
        <f>MAX($B$15:B57)&amp;"-"&amp;COUNTA($D$53:D56)+1</f>
        <v>4-4</v>
      </c>
      <c r="E57" s="31" t="s">
        <v>108</v>
      </c>
      <c r="F57" s="23" t="s">
        <v>103</v>
      </c>
      <c r="G57" s="173"/>
    </row>
    <row r="58" spans="2:18" x14ac:dyDescent="0.4">
      <c r="E58" s="76" t="s">
        <v>109</v>
      </c>
      <c r="F58" s="6"/>
      <c r="G58" s="6"/>
      <c r="H58" s="6"/>
    </row>
    <row r="59" spans="2:18" x14ac:dyDescent="0.4">
      <c r="E59" s="6"/>
      <c r="F59" s="6"/>
    </row>
    <row r="60" spans="2:18" ht="19.5" x14ac:dyDescent="0.4">
      <c r="B60" s="22" t="s">
        <v>110</v>
      </c>
      <c r="D60" s="1"/>
    </row>
    <row r="61" spans="2:18" x14ac:dyDescent="0.35">
      <c r="B61" s="61">
        <f>MAX($B$14:B60)+1</f>
        <v>5</v>
      </c>
      <c r="C61" s="53" t="s">
        <v>111</v>
      </c>
      <c r="D61" s="4"/>
      <c r="E61" s="6"/>
      <c r="F61" s="6"/>
    </row>
    <row r="62" spans="2:18" x14ac:dyDescent="0.4">
      <c r="B62" s="61"/>
      <c r="C62" s="152" t="s">
        <v>112</v>
      </c>
      <c r="D62" s="4"/>
      <c r="E62" s="6"/>
      <c r="F62" s="6"/>
    </row>
    <row r="63" spans="2:18" x14ac:dyDescent="0.4">
      <c r="B63" s="61"/>
      <c r="C63" s="152" t="s">
        <v>113</v>
      </c>
      <c r="D63" s="4"/>
      <c r="E63" s="6"/>
      <c r="F63" s="6"/>
    </row>
    <row r="64" spans="2:18" ht="29.25" customHeight="1" x14ac:dyDescent="0.4">
      <c r="C64" s="42"/>
      <c r="D64" s="5" t="str">
        <f>MAX($B$15:B64)&amp;"-"&amp;COUNTA($D$61:D61)+1</f>
        <v>5-1</v>
      </c>
      <c r="E64" s="24" t="s">
        <v>68</v>
      </c>
      <c r="F64" s="23"/>
      <c r="G64" s="169"/>
      <c r="H64" s="120"/>
      <c r="I64" s="170"/>
      <c r="J64" s="120"/>
      <c r="K64" s="120"/>
      <c r="L64" s="120"/>
      <c r="M64" s="120"/>
      <c r="N64" s="120"/>
      <c r="O64" s="120"/>
      <c r="P64" s="120"/>
    </row>
    <row r="65" spans="3:16" ht="29.25" customHeight="1" x14ac:dyDescent="0.4">
      <c r="D65" s="5" t="str">
        <f>MAX($B$15:B65)&amp;"-"&amp;COUNTA($D$61:D64)+1</f>
        <v>5-2</v>
      </c>
      <c r="E65" s="24" t="s">
        <v>69</v>
      </c>
      <c r="F65" s="23"/>
      <c r="G65" s="169"/>
      <c r="H65" s="120"/>
      <c r="I65" s="170"/>
      <c r="J65" s="120"/>
      <c r="K65" s="120"/>
      <c r="L65" s="120"/>
      <c r="M65" s="120"/>
      <c r="N65" s="120"/>
      <c r="O65" s="120"/>
      <c r="P65" s="120"/>
    </row>
    <row r="66" spans="3:16" ht="29.25" customHeight="1" x14ac:dyDescent="0.4">
      <c r="D66" s="5" t="str">
        <f>MAX($B$15:B66)&amp;"-"&amp;COUNTA($D$61:D65)+1</f>
        <v>5-3</v>
      </c>
      <c r="E66" s="24" t="s">
        <v>70</v>
      </c>
      <c r="F66" s="23"/>
      <c r="G66" s="169"/>
      <c r="H66" s="120"/>
      <c r="I66" s="170"/>
      <c r="J66" s="120"/>
      <c r="K66" s="120"/>
      <c r="L66" s="120"/>
      <c r="M66" s="120"/>
      <c r="N66" s="120"/>
      <c r="O66" s="120"/>
      <c r="P66" s="120"/>
    </row>
    <row r="67" spans="3:16" ht="29.25" customHeight="1" x14ac:dyDescent="0.4">
      <c r="C67" s="9"/>
      <c r="D67" s="7" t="str">
        <f>MAX($B$15:B67)&amp;"-"&amp;COUNTA($D$61:D66)+1</f>
        <v>5-4</v>
      </c>
      <c r="E67" s="26" t="s">
        <v>71</v>
      </c>
      <c r="F67" s="27"/>
      <c r="G67" s="83">
        <f>+G96+G115+G134+G153+G172+G191</f>
        <v>0</v>
      </c>
      <c r="H67" s="84">
        <f t="shared" ref="H67:P68" si="13">+H96+H115+H134+H153+H172+H191</f>
        <v>0</v>
      </c>
      <c r="I67" s="85">
        <f t="shared" si="13"/>
        <v>0</v>
      </c>
      <c r="J67" s="84">
        <f t="shared" si="13"/>
        <v>0</v>
      </c>
      <c r="K67" s="84">
        <f t="shared" si="13"/>
        <v>0</v>
      </c>
      <c r="L67" s="84">
        <f t="shared" si="13"/>
        <v>0</v>
      </c>
      <c r="M67" s="84">
        <f t="shared" si="13"/>
        <v>0</v>
      </c>
      <c r="N67" s="84">
        <f t="shared" si="13"/>
        <v>0</v>
      </c>
      <c r="O67" s="84">
        <f t="shared" si="13"/>
        <v>0</v>
      </c>
      <c r="P67" s="84">
        <f t="shared" si="13"/>
        <v>0</v>
      </c>
    </row>
    <row r="68" spans="3:16" ht="29.25" customHeight="1" x14ac:dyDescent="0.4">
      <c r="C68" s="9"/>
      <c r="D68" s="7" t="str">
        <f>MAX($B$15:B68)&amp;"-"&amp;COUNTA($D$61:D67)+1</f>
        <v>5-5</v>
      </c>
      <c r="E68" s="26" t="s">
        <v>72</v>
      </c>
      <c r="F68" s="27"/>
      <c r="G68" s="83">
        <f>+G97+G116+G135+G154+G173+G192</f>
        <v>0</v>
      </c>
      <c r="H68" s="84">
        <f t="shared" si="13"/>
        <v>0</v>
      </c>
      <c r="I68" s="85">
        <f t="shared" si="13"/>
        <v>0</v>
      </c>
      <c r="J68" s="84">
        <f t="shared" si="13"/>
        <v>0</v>
      </c>
      <c r="K68" s="84">
        <f t="shared" si="13"/>
        <v>0</v>
      </c>
      <c r="L68" s="84">
        <f t="shared" si="13"/>
        <v>0</v>
      </c>
      <c r="M68" s="84">
        <f t="shared" si="13"/>
        <v>0</v>
      </c>
      <c r="N68" s="84">
        <f t="shared" si="13"/>
        <v>0</v>
      </c>
      <c r="O68" s="84">
        <f t="shared" si="13"/>
        <v>0</v>
      </c>
      <c r="P68" s="84">
        <f>+P97+P116+P135+P154+P173+P192</f>
        <v>0</v>
      </c>
    </row>
    <row r="69" spans="3:16" ht="29.25" customHeight="1" x14ac:dyDescent="0.4">
      <c r="C69" s="9"/>
      <c r="D69" s="5" t="str">
        <f>MAX($B$15:B69)&amp;"-"&amp;COUNTA($D$61:D68)+1</f>
        <v>5-6</v>
      </c>
      <c r="E69" s="24" t="s">
        <v>73</v>
      </c>
      <c r="F69" s="23"/>
      <c r="G69" s="169"/>
      <c r="H69" s="120"/>
      <c r="I69" s="170"/>
      <c r="J69" s="120"/>
      <c r="K69" s="120"/>
      <c r="L69" s="120"/>
      <c r="M69" s="120"/>
      <c r="N69" s="120"/>
      <c r="O69" s="120"/>
      <c r="P69" s="120"/>
    </row>
    <row r="70" spans="3:16"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row>
    <row r="71" spans="3:16" ht="29.25" customHeight="1" x14ac:dyDescent="0.4">
      <c r="C71" s="9"/>
      <c r="D71" s="7" t="str">
        <f>MAX($B$15:B71)&amp;"-"&amp;COUNTA($D$61:D70)+1</f>
        <v>5-8</v>
      </c>
      <c r="E71" s="142" t="s">
        <v>77</v>
      </c>
      <c r="F71" s="27" t="s">
        <v>78</v>
      </c>
      <c r="G71" s="83">
        <f>IF($G$34="就業時間換算","",+G98+G117+G136+G155+G174+G193)</f>
        <v>0</v>
      </c>
      <c r="H71" s="84">
        <f t="shared" ref="H71:P71" si="15">IF($G$34="就業時間換算","",+H98+H117+H136+H155+H174+H193)</f>
        <v>0</v>
      </c>
      <c r="I71" s="85">
        <f t="shared" si="15"/>
        <v>0</v>
      </c>
      <c r="J71" s="84">
        <f t="shared" si="15"/>
        <v>0</v>
      </c>
      <c r="K71" s="84">
        <f t="shared" si="15"/>
        <v>0</v>
      </c>
      <c r="L71" s="84">
        <f t="shared" si="15"/>
        <v>0</v>
      </c>
      <c r="M71" s="84">
        <f t="shared" si="15"/>
        <v>0</v>
      </c>
      <c r="N71" s="84">
        <f t="shared" si="15"/>
        <v>0</v>
      </c>
      <c r="O71" s="84">
        <f t="shared" si="15"/>
        <v>0</v>
      </c>
      <c r="P71" s="84">
        <f t="shared" si="15"/>
        <v>0</v>
      </c>
    </row>
    <row r="72" spans="3:16" ht="29.25" customHeight="1" x14ac:dyDescent="0.4">
      <c r="C72" s="9"/>
      <c r="D72" s="7" t="str">
        <f>MAX($B$15:B72)&amp;"-"&amp;COUNTA($D$61:D71)+1</f>
        <v>5-9</v>
      </c>
      <c r="E72" s="142" t="s">
        <v>79</v>
      </c>
      <c r="F72" s="28" t="s">
        <v>78</v>
      </c>
      <c r="G72" s="83">
        <f>IF($G$34="人数換算","",+G99+G118+G137+G156+G175+G194)</f>
        <v>0</v>
      </c>
      <c r="H72" s="84">
        <f t="shared" ref="H72:P72" si="16">IF($G$34="人数換算","",+H99+H118+H137+H156+H175+H194)</f>
        <v>0</v>
      </c>
      <c r="I72" s="85">
        <f t="shared" si="16"/>
        <v>0</v>
      </c>
      <c r="J72" s="84">
        <f t="shared" si="16"/>
        <v>0</v>
      </c>
      <c r="K72" s="84">
        <f t="shared" si="16"/>
        <v>0</v>
      </c>
      <c r="L72" s="84">
        <f t="shared" si="16"/>
        <v>0</v>
      </c>
      <c r="M72" s="84">
        <f t="shared" si="16"/>
        <v>0</v>
      </c>
      <c r="N72" s="84">
        <f t="shared" si="16"/>
        <v>0</v>
      </c>
      <c r="O72" s="84">
        <f t="shared" si="16"/>
        <v>0</v>
      </c>
      <c r="P72" s="84">
        <f t="shared" si="16"/>
        <v>0</v>
      </c>
    </row>
    <row r="73" spans="3:16" ht="29.25" customHeight="1" x14ac:dyDescent="0.4">
      <c r="C73" s="9"/>
      <c r="D73" s="7" t="str">
        <f>MAX($B$15:B73)&amp;"-"&amp;COUNTA($D$61:D72)+1</f>
        <v>5-10</v>
      </c>
      <c r="E73" s="142" t="s">
        <v>80</v>
      </c>
      <c r="F73" s="28" t="s">
        <v>78</v>
      </c>
      <c r="G73" s="83">
        <f>+G100+G119+G138+G157+G176+G195</f>
        <v>0</v>
      </c>
      <c r="H73" s="84">
        <f t="shared" ref="H73:P73" si="17">+H100+H119+H138+H157+H176+H195</f>
        <v>0</v>
      </c>
      <c r="I73" s="85">
        <f t="shared" si="17"/>
        <v>0</v>
      </c>
      <c r="J73" s="84">
        <f t="shared" si="17"/>
        <v>0</v>
      </c>
      <c r="K73" s="84">
        <f t="shared" si="17"/>
        <v>0</v>
      </c>
      <c r="L73" s="84">
        <f t="shared" si="17"/>
        <v>0</v>
      </c>
      <c r="M73" s="84">
        <f t="shared" si="17"/>
        <v>0</v>
      </c>
      <c r="N73" s="84">
        <f t="shared" si="17"/>
        <v>0</v>
      </c>
      <c r="O73" s="84">
        <f t="shared" si="17"/>
        <v>0</v>
      </c>
      <c r="P73" s="84">
        <f t="shared" si="17"/>
        <v>0</v>
      </c>
    </row>
    <row r="74" spans="3:16"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row>
    <row r="75" spans="3:16" ht="29.25" customHeight="1" x14ac:dyDescent="0.4">
      <c r="C75" s="9"/>
      <c r="D75" s="7" t="str">
        <f>MAX($B$15:B75)&amp;"-"&amp;COUNTA($D$61:D74)+1</f>
        <v>5-12</v>
      </c>
      <c r="E75" s="142" t="s">
        <v>82</v>
      </c>
      <c r="F75" s="28"/>
      <c r="G75" s="12" t="str">
        <f>IFERROR(+G67/G72,"")</f>
        <v/>
      </c>
      <c r="H75" s="13" t="str">
        <f>IFERROR(+H67/H72,"")</f>
        <v/>
      </c>
      <c r="I75" s="20" t="str">
        <f t="shared" ref="I75:P75" si="19">IFERROR(+I67/I72,"")</f>
        <v/>
      </c>
      <c r="J75" s="13" t="str">
        <f>IFERROR(+J67/J72,"")</f>
        <v/>
      </c>
      <c r="K75" s="13" t="str">
        <f t="shared" si="19"/>
        <v/>
      </c>
      <c r="L75" s="13" t="str">
        <f t="shared" si="19"/>
        <v/>
      </c>
      <c r="M75" s="13" t="str">
        <f t="shared" si="19"/>
        <v/>
      </c>
      <c r="N75" s="13" t="str">
        <f t="shared" si="19"/>
        <v/>
      </c>
      <c r="O75" s="13" t="str">
        <f t="shared" si="19"/>
        <v/>
      </c>
      <c r="P75" s="13" t="str">
        <f t="shared" si="19"/>
        <v/>
      </c>
    </row>
    <row r="76" spans="3:16" ht="29.25" customHeight="1" x14ac:dyDescent="0.4">
      <c r="C76" s="9"/>
      <c r="D76" s="7" t="str">
        <f>MAX($B$15:B76)&amp;"-"&amp;COUNTA($D$61:D75)+1</f>
        <v>5-13</v>
      </c>
      <c r="E76" s="142" t="s">
        <v>83</v>
      </c>
      <c r="F76" s="27" t="s">
        <v>84</v>
      </c>
      <c r="G76" s="14"/>
      <c r="H76" s="56" t="str">
        <f>IFERROR((H74-G74)/G74,"")</f>
        <v/>
      </c>
      <c r="I76" s="57" t="str">
        <f t="shared" ref="I76:P77" si="20">IFERROR((I74-H74)/H74,"")</f>
        <v/>
      </c>
      <c r="J76" s="56" t="str">
        <f t="shared" si="20"/>
        <v/>
      </c>
      <c r="K76" s="56" t="str">
        <f t="shared" si="20"/>
        <v/>
      </c>
      <c r="L76" s="56" t="str">
        <f t="shared" si="20"/>
        <v/>
      </c>
      <c r="M76" s="56" t="str">
        <f t="shared" si="20"/>
        <v/>
      </c>
      <c r="N76" s="56" t="str">
        <f t="shared" si="20"/>
        <v/>
      </c>
      <c r="O76" s="56" t="str">
        <f t="shared" si="20"/>
        <v/>
      </c>
      <c r="P76" s="56" t="str">
        <f t="shared" si="20"/>
        <v/>
      </c>
    </row>
    <row r="77" spans="3:16"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row>
    <row r="78" spans="3:16" ht="29.25" customHeight="1" x14ac:dyDescent="0.4">
      <c r="C78" s="9"/>
      <c r="D78" s="7" t="str">
        <f>MAX($B$15:B78)&amp;"-"&amp;COUNTA($D$61:D77)+1</f>
        <v>5-15</v>
      </c>
      <c r="E78" s="142" t="s">
        <v>87</v>
      </c>
      <c r="F78" s="27"/>
      <c r="G78" s="83" t="str">
        <f t="shared" ref="G78" si="21">IFERROR(+G68/G73,"")</f>
        <v/>
      </c>
      <c r="H78" s="84" t="str">
        <f>IFERROR(+H68/H73,"")</f>
        <v/>
      </c>
      <c r="I78" s="84" t="str">
        <f t="shared" ref="I78:P78" si="22">IFERROR(+I68/I73,"")</f>
        <v/>
      </c>
      <c r="J78" s="84" t="str">
        <f t="shared" si="22"/>
        <v/>
      </c>
      <c r="K78" s="84" t="str">
        <f t="shared" si="22"/>
        <v/>
      </c>
      <c r="L78" s="84" t="str">
        <f t="shared" si="22"/>
        <v/>
      </c>
      <c r="M78" s="84" t="str">
        <f t="shared" si="22"/>
        <v/>
      </c>
      <c r="N78" s="84" t="str">
        <f t="shared" si="22"/>
        <v/>
      </c>
      <c r="O78" s="84" t="str">
        <f t="shared" si="22"/>
        <v/>
      </c>
      <c r="P78" s="84" t="str">
        <f t="shared" si="22"/>
        <v/>
      </c>
    </row>
    <row r="79" spans="3:16" ht="29.25" customHeight="1" x14ac:dyDescent="0.4">
      <c r="C79" s="9"/>
      <c r="D79" s="7" t="str">
        <f>MAX($B$15:B79)&amp;"-"&amp;COUNTA($D$61:D78)+1</f>
        <v>5-16</v>
      </c>
      <c r="E79" s="142" t="s">
        <v>88</v>
      </c>
      <c r="F79" s="27" t="s">
        <v>84</v>
      </c>
      <c r="G79" s="14"/>
      <c r="H79" s="56" t="str">
        <f>IFERROR((H78-G78)/G78,"")</f>
        <v/>
      </c>
      <c r="I79" s="57" t="str">
        <f>IFERROR((I78-H78)/H78,"")</f>
        <v/>
      </c>
      <c r="J79" s="56" t="str">
        <f t="shared" ref="J79:P79" si="23">IFERROR((J78-I78)/I78,"")</f>
        <v/>
      </c>
      <c r="K79" s="56" t="str">
        <f t="shared" si="23"/>
        <v/>
      </c>
      <c r="L79" s="56" t="str">
        <f t="shared" si="23"/>
        <v/>
      </c>
      <c r="M79" s="56" t="str">
        <f t="shared" si="23"/>
        <v/>
      </c>
      <c r="N79" s="56" t="str">
        <f t="shared" si="23"/>
        <v/>
      </c>
      <c r="O79" s="56" t="str">
        <f t="shared" si="23"/>
        <v/>
      </c>
      <c r="P79" s="56" t="str">
        <f t="shared" si="23"/>
        <v/>
      </c>
    </row>
    <row r="80" spans="3:16" ht="29.25" customHeight="1" x14ac:dyDescent="0.4">
      <c r="C80" s="9"/>
      <c r="D80" s="7" t="str">
        <f>MAX($B$15:B80)&amp;"-"&amp;COUNTA($D$61:D79)+1</f>
        <v>5-17</v>
      </c>
      <c r="E80" s="142" t="s">
        <v>89</v>
      </c>
      <c r="F80" s="27"/>
      <c r="G80" s="12" t="str">
        <f>IFERROR(+G70/(G71+G73),"")</f>
        <v/>
      </c>
      <c r="H80" s="13" t="str">
        <f t="shared" ref="H80:P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row>
    <row r="81" spans="2:17"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P81" si="26">IFERROR(+J70/(J72+J73),"")</f>
        <v/>
      </c>
      <c r="K81" s="13" t="str">
        <f t="shared" si="26"/>
        <v/>
      </c>
      <c r="L81" s="13" t="str">
        <f t="shared" si="26"/>
        <v/>
      </c>
      <c r="M81" s="13" t="str">
        <f t="shared" si="26"/>
        <v/>
      </c>
      <c r="N81" s="13" t="str">
        <f t="shared" si="26"/>
        <v/>
      </c>
      <c r="O81" s="13" t="str">
        <f t="shared" si="26"/>
        <v/>
      </c>
      <c r="P81" s="13" t="str">
        <f t="shared" si="26"/>
        <v/>
      </c>
    </row>
    <row r="82" spans="2:17" ht="29.25" customHeight="1" x14ac:dyDescent="0.4">
      <c r="D82" s="5" t="str">
        <f>MAX($B$15:B82)&amp;"-"&amp;COUNTA($D$61:D81)+1</f>
        <v>5-19</v>
      </c>
      <c r="E82" s="24" t="s">
        <v>114</v>
      </c>
      <c r="F82" s="23" t="s">
        <v>84</v>
      </c>
      <c r="G82" s="174"/>
      <c r="H82" s="80" t="s">
        <v>115</v>
      </c>
    </row>
    <row r="83" spans="2:17" x14ac:dyDescent="0.4">
      <c r="E83" s="6"/>
      <c r="F83" s="6"/>
    </row>
    <row r="84" spans="2:17" x14ac:dyDescent="0.35">
      <c r="B84" s="61">
        <f>MAX($B$14:B83)+1</f>
        <v>6</v>
      </c>
      <c r="C84" s="53" t="s">
        <v>116</v>
      </c>
      <c r="D84" s="60"/>
      <c r="E84" s="11"/>
      <c r="F84" s="11"/>
      <c r="G84" s="11"/>
    </row>
    <row r="85" spans="2:17" ht="29.25" customHeight="1" x14ac:dyDescent="0.4">
      <c r="D85" s="5" t="str">
        <f>MAX($B$15:B85)&amp;"-"&amp;COUNTA($D$84:D84)+1</f>
        <v>6-1</v>
      </c>
      <c r="E85" s="31" t="s">
        <v>117</v>
      </c>
      <c r="F85" s="23" t="s">
        <v>103</v>
      </c>
      <c r="G85" s="175"/>
      <c r="I85" s="44"/>
    </row>
    <row r="86" spans="2:17" ht="29.25" customHeight="1" x14ac:dyDescent="0.4">
      <c r="D86" s="5" t="str">
        <f>MAX($B$15:B86)&amp;"-"&amp;COUNTA($D$84:D85)+1</f>
        <v>6-2</v>
      </c>
      <c r="E86" s="31" t="s">
        <v>118</v>
      </c>
      <c r="F86" s="23" t="s">
        <v>119</v>
      </c>
      <c r="G86" s="176"/>
      <c r="H86" s="176"/>
      <c r="I86" s="176"/>
      <c r="J86" s="176"/>
      <c r="K86" s="176"/>
    </row>
    <row r="87" spans="2:17" x14ac:dyDescent="0.4">
      <c r="C87" s="9"/>
      <c r="D87" s="9"/>
      <c r="E87" s="86" t="s">
        <v>120</v>
      </c>
      <c r="F87" s="49"/>
      <c r="G87" s="42"/>
      <c r="H87" s="42"/>
    </row>
    <row r="88" spans="2:17" x14ac:dyDescent="0.4">
      <c r="E88" s="6"/>
      <c r="F88" s="6"/>
    </row>
    <row r="89" spans="2:17" ht="19.5" thickBot="1" x14ac:dyDescent="0.45">
      <c r="B89" s="82"/>
      <c r="C89" s="54" t="s">
        <v>121</v>
      </c>
      <c r="D89" s="4"/>
      <c r="E89" s="6"/>
      <c r="F89" s="6"/>
    </row>
    <row r="90" spans="2:17" ht="29.25" customHeight="1" thickBot="1" x14ac:dyDescent="0.45">
      <c r="D90" s="155">
        <f>COUNTA($D108:D$108)+1</f>
        <v>1</v>
      </c>
      <c r="E90" s="156" t="s">
        <v>122</v>
      </c>
      <c r="F90" s="157"/>
      <c r="G90" s="158" t="str">
        <f>IF($G$85="","",$G$85)</f>
        <v/>
      </c>
      <c r="H90" s="6"/>
      <c r="M90" s="146" t="s">
        <v>123</v>
      </c>
      <c r="N90" s="58" t="s">
        <v>124</v>
      </c>
      <c r="O90" s="58" t="s">
        <v>125</v>
      </c>
      <c r="P90" s="58" t="str">
        <f>"基準："&amp;$G90</f>
        <v>基準：</v>
      </c>
    </row>
    <row r="91" spans="2:17" ht="29.25" customHeight="1" x14ac:dyDescent="0.4">
      <c r="D91" s="60">
        <f>COUNTA($D$108:D109)+1</f>
        <v>2</v>
      </c>
      <c r="E91" s="62" t="s">
        <v>126</v>
      </c>
      <c r="F91" s="66" t="s">
        <v>103</v>
      </c>
      <c r="G91" s="177"/>
      <c r="H91" s="6"/>
      <c r="M91" s="145" t="s">
        <v>127</v>
      </c>
      <c r="N91" s="145" t="str">
        <f>IF($G$34="就業時間換算","－",IFERROR(((HLOOKUP(DATE(YEAR($E$13)+3,MONTH($E$9),DAY($E$9)),$G95:$P106,7,FALSE))/(HLOOKUP(DATE(YEAR($E$13),MONTH($E$9),DAY($E$9)),$G95:$P106,7,FALSE)))^(1/3)-1,""))</f>
        <v/>
      </c>
      <c r="O91" s="159" t="str">
        <f>IF($G$34="人数換算","－",IFERROR(((HLOOKUP(DATE(YEAR($E$13)+3,MONTH($E$9),DAY($E$9)),$G95:$P106,8,FALSE))/(HLOOKUP(DATE(YEAR($E$13),MONTH($E$9),DAY($E$9)),$G95:$P106,8,FALSE)))^(1/3)-1,""))</f>
        <v/>
      </c>
      <c r="P91" s="188" t="str">
        <f>IFERROR(VLOOKUP($G90,【参考】最低賃金の5年間の年平均の年平均上昇率!$B$4:$C$50,2,FALSE),"")</f>
        <v/>
      </c>
      <c r="Q91" s="148" t="str">
        <f>IF($G$34="人数換算",$N91,IF($G$34="就業時間換算",$O91,""))</f>
        <v/>
      </c>
    </row>
    <row r="92" spans="2:17" ht="29.25" customHeight="1" x14ac:dyDescent="0.4">
      <c r="D92" s="60">
        <f>COUNTA($D$108:D110)+1</f>
        <v>3</v>
      </c>
      <c r="E92" s="62" t="s">
        <v>128</v>
      </c>
      <c r="F92" s="36" t="s">
        <v>103</v>
      </c>
      <c r="G92" s="178"/>
      <c r="H92" s="6"/>
      <c r="M92" s="145" t="s">
        <v>129</v>
      </c>
      <c r="N92" s="145" t="str">
        <f>IF(AND(COUNTA($G100:$P100)&gt;0,SUMIF($G100:$P100,"&lt;&gt;"&amp;"")=0),"－",IFERROR(((HLOOKUP(DATE(YEAR($E$13)+3,MONTH($E$9),DAY($E$9)),$G95:$P106,11,FALSE))/(HLOOKUP(DATE(YEAR($E$13),MONTH($E$9),DAY($E$9)),$G95:$P106,11,FALSE)))^(1/3)-1,""))</f>
        <v/>
      </c>
      <c r="O92" s="160" t="s">
        <v>130</v>
      </c>
      <c r="P92" s="189"/>
    </row>
    <row r="93" spans="2:17" x14ac:dyDescent="0.4">
      <c r="D93" s="1"/>
      <c r="E93" s="76" t="s">
        <v>109</v>
      </c>
      <c r="G93" s="1" t="s">
        <v>131</v>
      </c>
    </row>
    <row r="94" spans="2:17" x14ac:dyDescent="0.4">
      <c r="D94" s="1"/>
      <c r="G94" s="75" t="s">
        <v>51</v>
      </c>
      <c r="H94" s="75" t="s">
        <v>52</v>
      </c>
      <c r="I94" s="75" t="s">
        <v>53</v>
      </c>
      <c r="J94" s="161" t="s">
        <v>54</v>
      </c>
      <c r="K94" s="161"/>
      <c r="L94" s="161"/>
      <c r="M94" s="161"/>
      <c r="N94" s="161"/>
      <c r="O94" s="161"/>
      <c r="P94" s="161"/>
    </row>
    <row r="95" spans="2:17"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 si="28">IF($I95="","",EDATE(O95,12))</f>
        <v/>
      </c>
    </row>
    <row r="96" spans="2:17" ht="29.25" customHeight="1" x14ac:dyDescent="0.4">
      <c r="D96" s="5">
        <f>COUNTA($D$108:D114)+1</f>
        <v>4</v>
      </c>
      <c r="E96" s="24" t="s">
        <v>71</v>
      </c>
      <c r="F96" s="23"/>
      <c r="G96" s="169"/>
      <c r="H96" s="120"/>
      <c r="I96" s="170"/>
      <c r="J96" s="120"/>
      <c r="K96" s="120"/>
      <c r="L96" s="120"/>
      <c r="M96" s="120"/>
      <c r="N96" s="120"/>
      <c r="O96" s="120"/>
      <c r="P96" s="120"/>
    </row>
    <row r="97" spans="2:17" ht="29.25" customHeight="1" x14ac:dyDescent="0.4">
      <c r="C97" s="9"/>
      <c r="D97" s="5">
        <f>COUNTA($D$108:D115)+1</f>
        <v>5</v>
      </c>
      <c r="E97" s="24" t="s">
        <v>72</v>
      </c>
      <c r="F97" s="23"/>
      <c r="G97" s="169"/>
      <c r="H97" s="120"/>
      <c r="I97" s="170"/>
      <c r="J97" s="120"/>
      <c r="K97" s="120"/>
      <c r="L97" s="120"/>
      <c r="M97" s="120"/>
      <c r="N97" s="120"/>
      <c r="O97" s="120"/>
      <c r="P97" s="120"/>
    </row>
    <row r="98" spans="2:17" ht="29.25" customHeight="1" x14ac:dyDescent="0.4">
      <c r="C98" s="9"/>
      <c r="D98" s="5">
        <f>COUNTA($D$108:D116)+1</f>
        <v>6</v>
      </c>
      <c r="E98" s="24" t="s">
        <v>77</v>
      </c>
      <c r="F98" s="23" t="s">
        <v>78</v>
      </c>
      <c r="G98" s="169"/>
      <c r="H98" s="120"/>
      <c r="I98" s="170"/>
      <c r="J98" s="120"/>
      <c r="K98" s="120"/>
      <c r="L98" s="120"/>
      <c r="M98" s="120"/>
      <c r="N98" s="120"/>
      <c r="O98" s="120"/>
      <c r="P98" s="120"/>
    </row>
    <row r="99" spans="2:17" ht="29.25" customHeight="1" x14ac:dyDescent="0.4">
      <c r="C99" s="9"/>
      <c r="D99" s="5">
        <f>COUNTA($D$108:D117)+1</f>
        <v>7</v>
      </c>
      <c r="E99" s="24" t="s">
        <v>79</v>
      </c>
      <c r="F99" s="25" t="s">
        <v>78</v>
      </c>
      <c r="G99" s="169"/>
      <c r="H99" s="120"/>
      <c r="I99" s="170"/>
      <c r="J99" s="120"/>
      <c r="K99" s="120"/>
      <c r="L99" s="120"/>
      <c r="M99" s="120"/>
      <c r="N99" s="120"/>
      <c r="O99" s="120"/>
      <c r="P99" s="120"/>
    </row>
    <row r="100" spans="2:17" ht="29.25" customHeight="1" x14ac:dyDescent="0.4">
      <c r="C100" s="9"/>
      <c r="D100" s="5">
        <f>COUNTA($D$108:D118)+1</f>
        <v>8</v>
      </c>
      <c r="E100" s="24" t="s">
        <v>80</v>
      </c>
      <c r="F100" s="23" t="s">
        <v>132</v>
      </c>
      <c r="G100" s="169"/>
      <c r="H100" s="120"/>
      <c r="I100" s="170"/>
      <c r="J100" s="120"/>
      <c r="K100" s="120"/>
      <c r="L100" s="120"/>
      <c r="M100" s="120"/>
      <c r="N100" s="120"/>
      <c r="O100" s="120"/>
      <c r="P100" s="120"/>
    </row>
    <row r="101" spans="2:17"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row>
    <row r="102" spans="2:17"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row>
    <row r="103" spans="2:17"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row>
    <row r="104" spans="2:17"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row>
    <row r="105" spans="2:17"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row>
    <row r="106" spans="2:17"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row>
    <row r="107" spans="2:17" x14ac:dyDescent="0.4">
      <c r="E107" s="50"/>
    </row>
    <row r="108" spans="2:17" ht="19.5" thickBot="1" x14ac:dyDescent="0.45">
      <c r="B108" s="82"/>
      <c r="C108" s="54" t="s">
        <v>133</v>
      </c>
      <c r="D108" s="4"/>
      <c r="E108" s="6"/>
      <c r="F108" s="6"/>
      <c r="M108" s="144"/>
    </row>
    <row r="109" spans="2:17" ht="29.25" customHeight="1" thickBot="1" x14ac:dyDescent="0.45">
      <c r="D109" s="155">
        <f>COUNTA($D$108:D108)+1</f>
        <v>1</v>
      </c>
      <c r="E109" s="156" t="s">
        <v>122</v>
      </c>
      <c r="F109" s="157"/>
      <c r="G109" s="158" t="str">
        <f>IF($G$86="","",$G$86)</f>
        <v/>
      </c>
      <c r="L109" s="37"/>
      <c r="M109" s="146" t="s">
        <v>123</v>
      </c>
      <c r="N109" s="58" t="s">
        <v>124</v>
      </c>
      <c r="O109" s="58" t="s">
        <v>125</v>
      </c>
      <c r="P109" s="58" t="str">
        <f>"基準："&amp;$G109</f>
        <v>基準：</v>
      </c>
    </row>
    <row r="110" spans="2:17" ht="29.25" customHeight="1" x14ac:dyDescent="0.4">
      <c r="D110" s="60">
        <f>COUNTA($D$108:D109)+1</f>
        <v>2</v>
      </c>
      <c r="E110" s="62" t="s">
        <v>126</v>
      </c>
      <c r="F110" s="66" t="s">
        <v>103</v>
      </c>
      <c r="G110" s="177"/>
      <c r="H110" s="6"/>
      <c r="M110" s="145" t="s">
        <v>127</v>
      </c>
      <c r="N110" s="145" t="str">
        <f>IF($G$34="就業時間換算","－",IFERROR(((HLOOKUP(DATE(YEAR($E$13)+3,MONTH($E$9),DAY($E$9)),$G114:$P125,7,FALSE))/(HLOOKUP(DATE(YEAR($E$13),MONTH($E$9),DAY($E$9)),$G114:$P125,7,FALSE)))^(1/3)-1,""))</f>
        <v/>
      </c>
      <c r="O110" s="159" t="str">
        <f>IF($G$34="人数換算","－",IFERROR(((HLOOKUP(DATE(YEAR($E$13)+3,MONTH($E$9),DAY($E$9)),$G114:$P125,8,FALSE))/(HLOOKUP(DATE(YEAR($E$13),MONTH($E$9),DAY($E$9)),$G114:$P125,8,FALSE)))^(1/3)-1,""))</f>
        <v/>
      </c>
      <c r="P110" s="188" t="str">
        <f>IFERROR(VLOOKUP($G109,【参考】最低賃金の5年間の年平均の年平均上昇率!$B$4:$C$50,2,FALSE),"")</f>
        <v/>
      </c>
      <c r="Q110" s="148" t="str">
        <f>IF($G$34="人数換算",$N110,IF($G$34="就業時間換算",$O110,""))</f>
        <v/>
      </c>
    </row>
    <row r="111" spans="2:17" ht="29.25" customHeight="1" x14ac:dyDescent="0.4">
      <c r="D111" s="60">
        <f>COUNTA($D$108:D110)+1</f>
        <v>3</v>
      </c>
      <c r="E111" s="62" t="s">
        <v>128</v>
      </c>
      <c r="F111" s="36" t="s">
        <v>103</v>
      </c>
      <c r="G111" s="178"/>
      <c r="H111" s="6"/>
      <c r="M111" s="145" t="s">
        <v>129</v>
      </c>
      <c r="N111" s="145" t="str">
        <f>IF(AND(COUNTA($G119:$P119)&gt;0,SUMIF($G119:$P119,"&lt;&gt;"&amp;"")=0),"－",IFERROR(((HLOOKUP(DATE(YEAR($E$13)+3,MONTH($E$9),DAY($E$9)),$G114:$P125,11,FALSE))/(HLOOKUP(DATE(YEAR($E$13),MONTH($E$9),DAY($E$9)),$G114:$P125,11,FALSE)))^(1/3)-1,""))</f>
        <v/>
      </c>
      <c r="O111" s="160" t="s">
        <v>130</v>
      </c>
      <c r="P111" s="189"/>
    </row>
    <row r="112" spans="2:17" x14ac:dyDescent="0.4">
      <c r="D112" s="1"/>
      <c r="E112" s="76" t="s">
        <v>109</v>
      </c>
      <c r="G112" s="1" t="s">
        <v>131</v>
      </c>
    </row>
    <row r="113" spans="2:16" x14ac:dyDescent="0.4">
      <c r="D113" s="1"/>
      <c r="G113" s="75" t="s">
        <v>51</v>
      </c>
      <c r="H113" s="75" t="s">
        <v>52</v>
      </c>
      <c r="I113" s="75" t="s">
        <v>53</v>
      </c>
      <c r="J113" s="161" t="s">
        <v>54</v>
      </c>
      <c r="K113" s="161"/>
      <c r="L113" s="161"/>
      <c r="M113" s="161"/>
      <c r="N113" s="161"/>
      <c r="O113" s="161"/>
      <c r="P113" s="161"/>
    </row>
    <row r="114" spans="2:16" x14ac:dyDescent="0.4">
      <c r="D114" s="11"/>
      <c r="E114" s="11"/>
      <c r="F114" s="65"/>
      <c r="G114" s="74" t="str">
        <f>IF($I114="","",EDATE(H114,-12))</f>
        <v/>
      </c>
      <c r="H114" s="74" t="str">
        <f>IF($I114="","",EDATE(I114,-12))</f>
        <v/>
      </c>
      <c r="I114" s="74" t="str">
        <f>IF($I$12="","",$I$12)</f>
        <v/>
      </c>
      <c r="J114" s="74" t="str">
        <f>IF($I114="","",EDATE(I114,12))</f>
        <v/>
      </c>
      <c r="K114" s="74" t="str">
        <f t="shared" ref="K114:P114" si="36">IF($I114="","",EDATE(J114,12))</f>
        <v/>
      </c>
      <c r="L114" s="74" t="str">
        <f t="shared" si="36"/>
        <v/>
      </c>
      <c r="M114" s="74" t="str">
        <f t="shared" si="36"/>
        <v/>
      </c>
      <c r="N114" s="74" t="str">
        <f t="shared" si="36"/>
        <v/>
      </c>
      <c r="O114" s="74" t="str">
        <f>IF($I114="","",EDATE(N114,12))</f>
        <v/>
      </c>
      <c r="P114" s="74" t="str">
        <f t="shared" si="36"/>
        <v/>
      </c>
    </row>
    <row r="115" spans="2:16" ht="29.25" customHeight="1" x14ac:dyDescent="0.4">
      <c r="D115" s="5">
        <f>COUNTA($D$108:D114)+1</f>
        <v>4</v>
      </c>
      <c r="E115" s="24" t="s">
        <v>71</v>
      </c>
      <c r="F115" s="23"/>
      <c r="G115" s="169"/>
      <c r="H115" s="120"/>
      <c r="I115" s="170"/>
      <c r="J115" s="120"/>
      <c r="K115" s="120"/>
      <c r="L115" s="120"/>
      <c r="M115" s="120"/>
      <c r="N115" s="120"/>
      <c r="O115" s="120"/>
      <c r="P115" s="120"/>
    </row>
    <row r="116" spans="2:16" ht="29.25" customHeight="1" x14ac:dyDescent="0.4">
      <c r="C116" s="9"/>
      <c r="D116" s="5">
        <f>COUNTA($D$108:D115)+1</f>
        <v>5</v>
      </c>
      <c r="E116" s="24" t="s">
        <v>72</v>
      </c>
      <c r="F116" s="23"/>
      <c r="G116" s="169"/>
      <c r="H116" s="120"/>
      <c r="I116" s="170"/>
      <c r="J116" s="120"/>
      <c r="K116" s="120"/>
      <c r="L116" s="120"/>
      <c r="M116" s="120"/>
      <c r="N116" s="120"/>
      <c r="O116" s="120"/>
      <c r="P116" s="120"/>
    </row>
    <row r="117" spans="2:16" ht="29.25" customHeight="1" x14ac:dyDescent="0.4">
      <c r="C117" s="9"/>
      <c r="D117" s="5">
        <f>COUNTA($D$108:D116)+1</f>
        <v>6</v>
      </c>
      <c r="E117" s="24" t="s">
        <v>77</v>
      </c>
      <c r="F117" s="23" t="s">
        <v>78</v>
      </c>
      <c r="G117" s="169"/>
      <c r="H117" s="120"/>
      <c r="I117" s="170"/>
      <c r="J117" s="120"/>
      <c r="K117" s="120"/>
      <c r="L117" s="120"/>
      <c r="M117" s="120"/>
      <c r="N117" s="120"/>
      <c r="O117" s="120"/>
      <c r="P117" s="120"/>
    </row>
    <row r="118" spans="2:16" ht="29.25" customHeight="1" x14ac:dyDescent="0.4">
      <c r="C118" s="9"/>
      <c r="D118" s="5">
        <f>COUNTA($D$108:D117)+1</f>
        <v>7</v>
      </c>
      <c r="E118" s="24" t="s">
        <v>79</v>
      </c>
      <c r="F118" s="25" t="s">
        <v>78</v>
      </c>
      <c r="G118" s="169"/>
      <c r="H118" s="120"/>
      <c r="I118" s="170"/>
      <c r="J118" s="120"/>
      <c r="K118" s="120"/>
      <c r="L118" s="120"/>
      <c r="M118" s="120"/>
      <c r="N118" s="120"/>
      <c r="O118" s="120"/>
      <c r="P118" s="120"/>
    </row>
    <row r="119" spans="2:16" ht="29.25" customHeight="1" x14ac:dyDescent="0.4">
      <c r="C119" s="9"/>
      <c r="D119" s="5">
        <f>COUNTA($D$108:D118)+1</f>
        <v>8</v>
      </c>
      <c r="E119" s="24" t="s">
        <v>80</v>
      </c>
      <c r="F119" s="23" t="s">
        <v>134</v>
      </c>
      <c r="G119" s="169"/>
      <c r="H119" s="120"/>
      <c r="I119" s="170"/>
      <c r="J119" s="120"/>
      <c r="K119" s="120"/>
      <c r="L119" s="120"/>
      <c r="M119" s="120"/>
      <c r="N119" s="120"/>
      <c r="O119" s="120"/>
      <c r="P119" s="120"/>
    </row>
    <row r="120" spans="2:16" ht="29.25" customHeight="1" x14ac:dyDescent="0.4">
      <c r="C120" s="9"/>
      <c r="D120" s="7">
        <f>COUNTA($D$108:D119)+1</f>
        <v>9</v>
      </c>
      <c r="E120" s="26" t="s">
        <v>81</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row>
    <row r="121" spans="2:16" ht="29.25" customHeight="1" x14ac:dyDescent="0.4">
      <c r="C121" s="9"/>
      <c r="D121" s="7">
        <f>COUNTA($D$108:D120)+1</f>
        <v>10</v>
      </c>
      <c r="E121" s="26" t="s">
        <v>82</v>
      </c>
      <c r="F121" s="28"/>
      <c r="G121" s="12" t="str">
        <f>IF($G$34="人数換算","",IFERROR(+G115/G118,""))</f>
        <v/>
      </c>
      <c r="H121" s="13" t="str">
        <f t="shared" ref="H121:P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row>
    <row r="122" spans="2:16" ht="29.25" customHeight="1" x14ac:dyDescent="0.4">
      <c r="C122" s="9"/>
      <c r="D122" s="7">
        <f>COUNTA($D$108:D121)+1</f>
        <v>11</v>
      </c>
      <c r="E122" s="26" t="s">
        <v>83</v>
      </c>
      <c r="F122" s="27" t="s">
        <v>84</v>
      </c>
      <c r="G122" s="14"/>
      <c r="H122" s="56" t="str">
        <f>IFERROR((H120-G120)/G120,"")</f>
        <v/>
      </c>
      <c r="I122" s="57" t="str">
        <f t="shared" ref="I122:P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row>
    <row r="123" spans="2:16"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row>
    <row r="124" spans="2:16" ht="29.25" customHeight="1" x14ac:dyDescent="0.4">
      <c r="C124" s="9"/>
      <c r="D124" s="7">
        <f>COUNTA($D$108:D123)+1</f>
        <v>13</v>
      </c>
      <c r="E124" s="26" t="s">
        <v>87</v>
      </c>
      <c r="F124" s="27"/>
      <c r="G124" s="83" t="str">
        <f>IFERROR(+G116/G119,"")</f>
        <v/>
      </c>
      <c r="H124" s="84" t="str">
        <f>IFERROR(+H116/H119,"")</f>
        <v/>
      </c>
      <c r="I124" s="84" t="str">
        <f t="shared" ref="I124:P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row>
    <row r="125" spans="2:16" ht="29.25" customHeight="1" x14ac:dyDescent="0.4">
      <c r="D125" s="7">
        <f>COUNTA($D$108:D124)+1</f>
        <v>14</v>
      </c>
      <c r="E125" s="26" t="s">
        <v>88</v>
      </c>
      <c r="F125" s="27" t="s">
        <v>84</v>
      </c>
      <c r="G125" s="14"/>
      <c r="H125" s="56" t="str">
        <f>IFERROR((H124-G124)/G124,"")</f>
        <v/>
      </c>
      <c r="I125" s="57" t="str">
        <f>IFERROR((I124-H124)/H124,"")</f>
        <v/>
      </c>
      <c r="J125" s="56" t="str">
        <f t="shared" ref="J125:P125" si="41">IFERROR((J124-I124)/I124,"")</f>
        <v/>
      </c>
      <c r="K125" s="56" t="str">
        <f t="shared" si="41"/>
        <v/>
      </c>
      <c r="L125" s="56" t="str">
        <f t="shared" si="41"/>
        <v/>
      </c>
      <c r="M125" s="56" t="str">
        <f t="shared" si="41"/>
        <v/>
      </c>
      <c r="N125" s="56" t="str">
        <f t="shared" si="41"/>
        <v/>
      </c>
      <c r="O125" s="56" t="str">
        <f t="shared" si="41"/>
        <v/>
      </c>
      <c r="P125" s="56" t="str">
        <f t="shared" si="41"/>
        <v/>
      </c>
    </row>
    <row r="126" spans="2:16" x14ac:dyDescent="0.4">
      <c r="E126" s="50"/>
    </row>
    <row r="127" spans="2:16" ht="19.5" thickBot="1" x14ac:dyDescent="0.45">
      <c r="B127" s="82"/>
      <c r="C127" s="54" t="s">
        <v>135</v>
      </c>
      <c r="D127" s="4"/>
      <c r="E127" s="6"/>
      <c r="F127" s="6"/>
    </row>
    <row r="128" spans="2:16" ht="29.25" customHeight="1" thickBot="1" x14ac:dyDescent="0.45">
      <c r="D128" s="155">
        <f>COUNTA($D$127:D127)+1</f>
        <v>1</v>
      </c>
      <c r="E128" s="156" t="s">
        <v>122</v>
      </c>
      <c r="F128" s="157"/>
      <c r="G128" s="158" t="str">
        <f>IF($H$86="","",$H$86)</f>
        <v/>
      </c>
      <c r="M128" s="146" t="s">
        <v>123</v>
      </c>
      <c r="N128" s="58" t="s">
        <v>124</v>
      </c>
      <c r="O128" s="58" t="s">
        <v>125</v>
      </c>
      <c r="P128" s="58" t="str">
        <f>"基準："&amp;$G128</f>
        <v>基準：</v>
      </c>
    </row>
    <row r="129" spans="3:17" ht="29.25" customHeight="1" x14ac:dyDescent="0.4">
      <c r="D129" s="60">
        <f>COUNTA($D$127:D128)+1</f>
        <v>2</v>
      </c>
      <c r="E129" s="62" t="s">
        <v>126</v>
      </c>
      <c r="F129" s="66" t="s">
        <v>103</v>
      </c>
      <c r="G129" s="177"/>
      <c r="H129" s="6"/>
      <c r="M129" s="145" t="s">
        <v>127</v>
      </c>
      <c r="N129" s="145" t="str">
        <f>IF($G$34="就業時間換算","－",IFERROR(((HLOOKUP(DATE(YEAR($E$13)+3,MONTH($E$9),DAY($E$9)),$G133:$P144,7,FALSE))/(HLOOKUP(DATE(YEAR($E$13),MONTH($E$9),DAY($E$9)),$G133:$P144,7,FALSE)))^(1/3)-1,""))</f>
        <v/>
      </c>
      <c r="O129" s="159" t="str">
        <f>IF($G$34="人数換算","－",IFERROR(((HLOOKUP(DATE(YEAR($E$13)+3,MONTH($E$9),DAY($E$9)),$G133:$P144,8,FALSE))/(HLOOKUP(DATE(YEAR($E$13),MONTH($E$9),DAY($E$9)),$G133:$P144,8,FALSE)))^(1/3)-1,""))</f>
        <v/>
      </c>
      <c r="P129" s="188" t="str">
        <f>IFERROR(VLOOKUP($G128,【参考】最低賃金の5年間の年平均の年平均上昇率!$B$4:$C$50,2,FALSE),"")</f>
        <v/>
      </c>
      <c r="Q129" s="148" t="str">
        <f>IF($G$34="人数換算",$N129,IF($G$34="就業時間換算",$O129,""))</f>
        <v/>
      </c>
    </row>
    <row r="130" spans="3:17" ht="29.25" customHeight="1" x14ac:dyDescent="0.4">
      <c r="D130" s="60">
        <f>COUNTA($D$127:D129)+1</f>
        <v>3</v>
      </c>
      <c r="E130" s="62" t="s">
        <v>128</v>
      </c>
      <c r="F130" s="36" t="s">
        <v>103</v>
      </c>
      <c r="G130" s="178"/>
      <c r="H130" s="6"/>
      <c r="M130" s="145" t="s">
        <v>129</v>
      </c>
      <c r="N130" s="145" t="str">
        <f>IF(AND(COUNTA($G138:$P138)&gt;0,SUMIF($G138:$P138,"&lt;&gt;"&amp;"")=0),"－",IFERROR(((HLOOKUP(DATE(YEAR($E$13)+3,MONTH($E$9),DAY($E$9)),$G133:$P144,11,FALSE))/(HLOOKUP(DATE(YEAR($E$13),MONTH($E$9),DAY($E$9)),$G133:$P144,11,FALSE)))^(1/3)-1,""))</f>
        <v/>
      </c>
      <c r="O130" s="160" t="s">
        <v>130</v>
      </c>
      <c r="P130" s="189"/>
    </row>
    <row r="131" spans="3:17" x14ac:dyDescent="0.4">
      <c r="D131" s="1"/>
      <c r="E131" s="76" t="s">
        <v>109</v>
      </c>
      <c r="G131" s="1" t="s">
        <v>131</v>
      </c>
    </row>
    <row r="132" spans="3:17" x14ac:dyDescent="0.4">
      <c r="D132" s="1"/>
      <c r="G132" s="75" t="s">
        <v>51</v>
      </c>
      <c r="H132" s="75" t="s">
        <v>52</v>
      </c>
      <c r="I132" s="75" t="s">
        <v>53</v>
      </c>
      <c r="J132" s="161" t="s">
        <v>54</v>
      </c>
      <c r="K132" s="161"/>
      <c r="L132" s="161"/>
      <c r="M132" s="161"/>
      <c r="N132" s="161"/>
      <c r="O132" s="161"/>
      <c r="P132" s="161"/>
    </row>
    <row r="133" spans="3:17" x14ac:dyDescent="0.4">
      <c r="D133" s="11"/>
      <c r="E133" s="11"/>
      <c r="F133" s="65"/>
      <c r="G133" s="74" t="str">
        <f>IF($I133="","",EDATE(H133,-12))</f>
        <v/>
      </c>
      <c r="H133" s="74" t="str">
        <f>IF($I133="","",EDATE(I133,-12))</f>
        <v/>
      </c>
      <c r="I133" s="74" t="str">
        <f>IF($I$12="","",$I$12)</f>
        <v/>
      </c>
      <c r="J133" s="74" t="str">
        <f>IF($I133="","",EDATE(I133,12))</f>
        <v/>
      </c>
      <c r="K133" s="74" t="str">
        <f t="shared" ref="K133:P133" si="42">IF($I133="","",EDATE(J133,12))</f>
        <v/>
      </c>
      <c r="L133" s="74" t="str">
        <f t="shared" si="42"/>
        <v/>
      </c>
      <c r="M133" s="74" t="str">
        <f t="shared" si="42"/>
        <v/>
      </c>
      <c r="N133" s="74" t="str">
        <f t="shared" si="42"/>
        <v/>
      </c>
      <c r="O133" s="74" t="str">
        <f t="shared" si="42"/>
        <v/>
      </c>
      <c r="P133" s="74" t="str">
        <f t="shared" si="42"/>
        <v/>
      </c>
    </row>
    <row r="134" spans="3:17" ht="29.25" customHeight="1" x14ac:dyDescent="0.4">
      <c r="D134" s="60">
        <f>COUNTA($D$127:D133)+1</f>
        <v>4</v>
      </c>
      <c r="E134" s="31" t="s">
        <v>71</v>
      </c>
      <c r="F134" s="64"/>
      <c r="G134" s="179"/>
      <c r="H134" s="120"/>
      <c r="I134" s="170"/>
      <c r="J134" s="120"/>
      <c r="K134" s="120"/>
      <c r="L134" s="120"/>
      <c r="M134" s="120"/>
      <c r="N134" s="120"/>
      <c r="O134" s="120"/>
      <c r="P134" s="120"/>
    </row>
    <row r="135" spans="3:17" ht="29.25" customHeight="1" x14ac:dyDescent="0.4">
      <c r="C135" s="9"/>
      <c r="D135" s="60">
        <f>COUNTA($D$127:D134)+1</f>
        <v>5</v>
      </c>
      <c r="E135" s="31" t="s">
        <v>72</v>
      </c>
      <c r="F135" s="64"/>
      <c r="G135" s="179"/>
      <c r="H135" s="120"/>
      <c r="I135" s="170"/>
      <c r="J135" s="120"/>
      <c r="K135" s="120"/>
      <c r="L135" s="120"/>
      <c r="M135" s="120"/>
      <c r="N135" s="120"/>
      <c r="O135" s="120"/>
      <c r="P135" s="120"/>
    </row>
    <row r="136" spans="3:17" ht="29.25" customHeight="1" x14ac:dyDescent="0.4">
      <c r="C136" s="9"/>
      <c r="D136" s="5">
        <f>COUNTA($D$127:D135)+1</f>
        <v>6</v>
      </c>
      <c r="E136" s="24" t="s">
        <v>77</v>
      </c>
      <c r="F136" s="23" t="s">
        <v>78</v>
      </c>
      <c r="G136" s="169"/>
      <c r="H136" s="120"/>
      <c r="I136" s="170"/>
      <c r="J136" s="120"/>
      <c r="K136" s="120"/>
      <c r="L136" s="120"/>
      <c r="M136" s="120"/>
      <c r="N136" s="120"/>
      <c r="O136" s="120"/>
      <c r="P136" s="120"/>
    </row>
    <row r="137" spans="3:17" ht="29.25" customHeight="1" x14ac:dyDescent="0.4">
      <c r="C137" s="9"/>
      <c r="D137" s="5">
        <f>COUNTA($D$127:D136)+1</f>
        <v>7</v>
      </c>
      <c r="E137" s="24" t="s">
        <v>79</v>
      </c>
      <c r="F137" s="25" t="s">
        <v>78</v>
      </c>
      <c r="G137" s="169"/>
      <c r="H137" s="120"/>
      <c r="I137" s="170"/>
      <c r="J137" s="120"/>
      <c r="K137" s="120"/>
      <c r="L137" s="120"/>
      <c r="M137" s="120"/>
      <c r="N137" s="120"/>
      <c r="O137" s="120"/>
      <c r="P137" s="120"/>
    </row>
    <row r="138" spans="3:17" ht="29.25" customHeight="1" x14ac:dyDescent="0.4">
      <c r="C138" s="9"/>
      <c r="D138" s="60">
        <f>COUNTA($D$127:D137)+1</f>
        <v>8</v>
      </c>
      <c r="E138" s="31" t="s">
        <v>80</v>
      </c>
      <c r="F138" s="64" t="s">
        <v>134</v>
      </c>
      <c r="G138" s="179"/>
      <c r="H138" s="120"/>
      <c r="I138" s="170"/>
      <c r="J138" s="120"/>
      <c r="K138" s="120"/>
      <c r="L138" s="120"/>
      <c r="M138" s="120"/>
      <c r="N138" s="120"/>
      <c r="O138" s="120"/>
      <c r="P138" s="120"/>
    </row>
    <row r="139" spans="3:17" ht="29.25" customHeight="1" x14ac:dyDescent="0.4">
      <c r="C139" s="9"/>
      <c r="D139" s="7">
        <f>COUNTA($D$127:D138)+1</f>
        <v>9</v>
      </c>
      <c r="E139" s="26" t="s">
        <v>81</v>
      </c>
      <c r="F139" s="27"/>
      <c r="G139" s="12" t="str">
        <f>IF($G$34="就業時間換算","",IFERROR(+G134/G136,""))</f>
        <v/>
      </c>
      <c r="H139" s="13" t="str">
        <f t="shared" ref="H139:P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row>
    <row r="140" spans="3:17" ht="29.25" customHeight="1" x14ac:dyDescent="0.4">
      <c r="C140" s="9"/>
      <c r="D140" s="7">
        <f>COUNTA($D$127:D139)+1</f>
        <v>10</v>
      </c>
      <c r="E140" s="26" t="s">
        <v>82</v>
      </c>
      <c r="F140" s="28"/>
      <c r="G140" s="12" t="str">
        <f>IF($G$34="人数換算","",IFERROR(+G134/G137,""))</f>
        <v/>
      </c>
      <c r="H140" s="13" t="str">
        <f t="shared" ref="H140:P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row>
    <row r="141" spans="3:17" ht="29.25" customHeight="1" x14ac:dyDescent="0.4">
      <c r="C141" s="9"/>
      <c r="D141" s="7">
        <f>COUNTA($D$127:D140)+1</f>
        <v>11</v>
      </c>
      <c r="E141" s="26" t="s">
        <v>83</v>
      </c>
      <c r="F141" s="27" t="s">
        <v>84</v>
      </c>
      <c r="G141" s="14"/>
      <c r="H141" s="56" t="str">
        <f>IFERROR((H139-G139)/G139,"")</f>
        <v/>
      </c>
      <c r="I141" s="57" t="str">
        <f t="shared" ref="I141:P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row>
    <row r="142" spans="3:17"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row>
    <row r="143" spans="3:17" ht="29.25" customHeight="1" x14ac:dyDescent="0.4">
      <c r="C143" s="9"/>
      <c r="D143" s="7">
        <f>COUNTA($D$127:D142)+1</f>
        <v>13</v>
      </c>
      <c r="E143" s="26" t="s">
        <v>87</v>
      </c>
      <c r="F143" s="27"/>
      <c r="G143" s="83" t="str">
        <f>IFERROR(+G135/G138,"")</f>
        <v/>
      </c>
      <c r="H143" s="84" t="str">
        <f>IFERROR(+H135/H138,"")</f>
        <v/>
      </c>
      <c r="I143" s="84" t="str">
        <f t="shared" ref="I143:P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row>
    <row r="144" spans="3:17" ht="29.25" customHeight="1" x14ac:dyDescent="0.4">
      <c r="D144" s="7">
        <f>COUNTA($D$127:D143)+1</f>
        <v>14</v>
      </c>
      <c r="E144" s="26" t="s">
        <v>88</v>
      </c>
      <c r="F144" s="27" t="s">
        <v>84</v>
      </c>
      <c r="G144" s="14"/>
      <c r="H144" s="56" t="str">
        <f>IFERROR((H143-G143)/G143,"")</f>
        <v/>
      </c>
      <c r="I144" s="57" t="str">
        <f>IFERROR((I143-H143)/H143,"")</f>
        <v/>
      </c>
      <c r="J144" s="56" t="str">
        <f t="shared" ref="J144:P144" si="47">IFERROR((J143-I143)/I143,"")</f>
        <v/>
      </c>
      <c r="K144" s="56" t="str">
        <f t="shared" si="47"/>
        <v/>
      </c>
      <c r="L144" s="56" t="str">
        <f t="shared" si="47"/>
        <v/>
      </c>
      <c r="M144" s="56" t="str">
        <f t="shared" si="47"/>
        <v/>
      </c>
      <c r="N144" s="56" t="str">
        <f t="shared" si="47"/>
        <v/>
      </c>
      <c r="O144" s="56" t="str">
        <f t="shared" si="47"/>
        <v/>
      </c>
      <c r="P144" s="56" t="str">
        <f t="shared" si="47"/>
        <v/>
      </c>
    </row>
    <row r="145" spans="2:17" x14ac:dyDescent="0.4">
      <c r="E145" s="50"/>
    </row>
    <row r="146" spans="2:17" ht="19.5" thickBot="1" x14ac:dyDescent="0.45">
      <c r="B146" s="82"/>
      <c r="C146" s="54" t="s">
        <v>136</v>
      </c>
      <c r="D146" s="4"/>
      <c r="E146" s="6"/>
      <c r="F146" s="6"/>
    </row>
    <row r="147" spans="2:17" ht="29.25" customHeight="1" thickBot="1" x14ac:dyDescent="0.45">
      <c r="D147" s="155">
        <f>COUNTA($D$146:D146)+1</f>
        <v>1</v>
      </c>
      <c r="E147" s="156" t="s">
        <v>122</v>
      </c>
      <c r="F147" s="157"/>
      <c r="G147" s="158" t="str">
        <f>IF($I$86="","",$I$86)</f>
        <v/>
      </c>
      <c r="M147" s="146" t="s">
        <v>123</v>
      </c>
      <c r="N147" s="58" t="s">
        <v>124</v>
      </c>
      <c r="O147" s="58" t="s">
        <v>125</v>
      </c>
      <c r="P147" s="58" t="str">
        <f>"基準："&amp;$G147</f>
        <v>基準：</v>
      </c>
    </row>
    <row r="148" spans="2:17" ht="29.25" customHeight="1" x14ac:dyDescent="0.4">
      <c r="D148" s="60">
        <f>COUNTA($D$146:D147)+1</f>
        <v>2</v>
      </c>
      <c r="E148" s="62" t="s">
        <v>126</v>
      </c>
      <c r="F148" s="66" t="s">
        <v>103</v>
      </c>
      <c r="G148" s="177"/>
      <c r="M148" s="145" t="s">
        <v>127</v>
      </c>
      <c r="N148" s="145" t="str">
        <f>IF($G$34="就業時間換算","－",IFERROR(((HLOOKUP(DATE(YEAR($E$13)+3,MONTH($E$9),DAY($E$9)),$G152:$P163,7,FALSE))/(HLOOKUP(DATE(YEAR($E$13),MONTH($E$9),DAY($E$9)),$G152:$P163,7,FALSE)))^(1/3)-1,""))</f>
        <v/>
      </c>
      <c r="O148" s="159" t="str">
        <f>IF($G$34="人数換算","－",IFERROR(((HLOOKUP(DATE(YEAR($E$13)+3,MONTH($E$9),DAY($E$9)),$G152:$P163,8,FALSE))/(HLOOKUP(DATE(YEAR($E$13),MONTH($E$9),DAY($E$9)),$G152:$P163,8,FALSE)))^(1/3)-1,""))</f>
        <v/>
      </c>
      <c r="P148" s="188" t="str">
        <f>IFERROR(VLOOKUP($G147,【参考】最低賃金の5年間の年平均の年平均上昇率!$B$4:$C$50,2,FALSE),"")</f>
        <v/>
      </c>
      <c r="Q148" s="148" t="str">
        <f>IF($G$34="人数換算",$N148,IF($G$34="就業時間換算",$O148,""))</f>
        <v/>
      </c>
    </row>
    <row r="149" spans="2:17" ht="29.25" customHeight="1" x14ac:dyDescent="0.4">
      <c r="D149" s="60">
        <f>COUNTA($D$146:D148)+1</f>
        <v>3</v>
      </c>
      <c r="E149" s="62" t="s">
        <v>128</v>
      </c>
      <c r="F149" s="36" t="s">
        <v>103</v>
      </c>
      <c r="G149" s="178"/>
      <c r="M149" s="145" t="s">
        <v>129</v>
      </c>
      <c r="N149" s="145" t="str">
        <f>IF(AND(COUNTA($G157:$P157)&gt;0,SUMIF($G157:$P157,"&lt;&gt;"&amp;"")=0),"－",IFERROR(((HLOOKUP(DATE(YEAR($E$13)+3,MONTH($E$9),DAY($E$9)),$G152:$P163,11,FALSE))/(HLOOKUP(DATE(YEAR($E$13),MONTH($E$9),DAY($E$9)),$G152:$P163,11,FALSE)))^(1/3)-1,""))</f>
        <v/>
      </c>
      <c r="O149" s="160" t="s">
        <v>130</v>
      </c>
      <c r="P149" s="189"/>
    </row>
    <row r="150" spans="2:17" x14ac:dyDescent="0.4">
      <c r="D150" s="1"/>
      <c r="E150" s="76" t="s">
        <v>109</v>
      </c>
      <c r="G150" s="1" t="s">
        <v>131</v>
      </c>
    </row>
    <row r="151" spans="2:17" x14ac:dyDescent="0.4">
      <c r="D151" s="1"/>
      <c r="G151" s="75" t="s">
        <v>51</v>
      </c>
      <c r="H151" s="75" t="s">
        <v>52</v>
      </c>
      <c r="I151" s="75" t="s">
        <v>53</v>
      </c>
      <c r="J151" s="161" t="s">
        <v>54</v>
      </c>
      <c r="K151" s="161"/>
      <c r="L151" s="161"/>
      <c r="M151" s="161"/>
      <c r="N151" s="161"/>
      <c r="O151" s="161"/>
      <c r="P151" s="161"/>
    </row>
    <row r="152" spans="2:17" x14ac:dyDescent="0.4">
      <c r="D152" s="11"/>
      <c r="E152" s="11"/>
      <c r="F152" s="65"/>
      <c r="G152" s="74" t="str">
        <f>IF($I152="","",EDATE(H152,-12))</f>
        <v/>
      </c>
      <c r="H152" s="74" t="str">
        <f>IF($I152="","",EDATE(I152,-12))</f>
        <v/>
      </c>
      <c r="I152" s="74" t="str">
        <f>IF($I$12="","",$I$12)</f>
        <v/>
      </c>
      <c r="J152" s="74" t="str">
        <f>IF($I152="","",EDATE(I152,12))</f>
        <v/>
      </c>
      <c r="K152" s="74" t="str">
        <f t="shared" ref="K152:P152" si="48">IF($I152="","",EDATE(J152,12))</f>
        <v/>
      </c>
      <c r="L152" s="74" t="str">
        <f t="shared" si="48"/>
        <v/>
      </c>
      <c r="M152" s="74" t="str">
        <f t="shared" si="48"/>
        <v/>
      </c>
      <c r="N152" s="74" t="str">
        <f t="shared" si="48"/>
        <v/>
      </c>
      <c r="O152" s="74" t="str">
        <f t="shared" si="48"/>
        <v/>
      </c>
      <c r="P152" s="74" t="str">
        <f t="shared" si="48"/>
        <v/>
      </c>
    </row>
    <row r="153" spans="2:17" ht="29.25" customHeight="1" x14ac:dyDescent="0.4">
      <c r="D153" s="60">
        <f>COUNTA($D$146:D152)+1</f>
        <v>4</v>
      </c>
      <c r="E153" s="31" t="s">
        <v>71</v>
      </c>
      <c r="F153" s="64"/>
      <c r="G153" s="179"/>
      <c r="H153" s="120"/>
      <c r="I153" s="170"/>
      <c r="J153" s="120"/>
      <c r="K153" s="120"/>
      <c r="L153" s="120"/>
      <c r="M153" s="120"/>
      <c r="N153" s="120"/>
      <c r="O153" s="120"/>
      <c r="P153" s="120"/>
    </row>
    <row r="154" spans="2:17" ht="29.25" customHeight="1" x14ac:dyDescent="0.4">
      <c r="C154" s="9"/>
      <c r="D154" s="60">
        <f>COUNTA($D$146:D153)+1</f>
        <v>5</v>
      </c>
      <c r="E154" s="31" t="s">
        <v>72</v>
      </c>
      <c r="F154" s="64"/>
      <c r="G154" s="179"/>
      <c r="H154" s="120"/>
      <c r="I154" s="170"/>
      <c r="J154" s="120"/>
      <c r="K154" s="120"/>
      <c r="L154" s="120"/>
      <c r="M154" s="120"/>
      <c r="N154" s="120"/>
      <c r="O154" s="120"/>
      <c r="P154" s="120"/>
    </row>
    <row r="155" spans="2:17" ht="29.25" customHeight="1" x14ac:dyDescent="0.4">
      <c r="C155" s="9"/>
      <c r="D155" s="5">
        <f>COUNTA($D$146:D154)+1</f>
        <v>6</v>
      </c>
      <c r="E155" s="24" t="s">
        <v>77</v>
      </c>
      <c r="F155" s="23" t="s">
        <v>78</v>
      </c>
      <c r="G155" s="169"/>
      <c r="H155" s="120"/>
      <c r="I155" s="170"/>
      <c r="J155" s="120"/>
      <c r="K155" s="120"/>
      <c r="L155" s="120"/>
      <c r="M155" s="120"/>
      <c r="N155" s="120"/>
      <c r="O155" s="120"/>
      <c r="P155" s="120"/>
    </row>
    <row r="156" spans="2:17" ht="29.25" customHeight="1" x14ac:dyDescent="0.4">
      <c r="C156" s="9"/>
      <c r="D156" s="5">
        <f>COUNTA($D$146:D155)+1</f>
        <v>7</v>
      </c>
      <c r="E156" s="24" t="s">
        <v>79</v>
      </c>
      <c r="F156" s="25" t="s">
        <v>78</v>
      </c>
      <c r="G156" s="169"/>
      <c r="H156" s="120"/>
      <c r="I156" s="170"/>
      <c r="J156" s="120"/>
      <c r="K156" s="120"/>
      <c r="L156" s="120"/>
      <c r="M156" s="120"/>
      <c r="N156" s="120"/>
      <c r="O156" s="120"/>
      <c r="P156" s="120"/>
    </row>
    <row r="157" spans="2:17" ht="29.25" customHeight="1" x14ac:dyDescent="0.4">
      <c r="C157" s="9"/>
      <c r="D157" s="60">
        <f>COUNTA($D$146:D156)+1</f>
        <v>8</v>
      </c>
      <c r="E157" s="31" t="s">
        <v>80</v>
      </c>
      <c r="F157" s="64" t="s">
        <v>134</v>
      </c>
      <c r="G157" s="179"/>
      <c r="H157" s="120"/>
      <c r="I157" s="170"/>
      <c r="J157" s="120"/>
      <c r="K157" s="120"/>
      <c r="L157" s="120"/>
      <c r="M157" s="120"/>
      <c r="N157" s="120"/>
      <c r="O157" s="120"/>
      <c r="P157" s="120"/>
    </row>
    <row r="158" spans="2:17" ht="29.25" customHeight="1" x14ac:dyDescent="0.4">
      <c r="C158" s="9"/>
      <c r="D158" s="7">
        <f>COUNTA($D$146:D157)+1</f>
        <v>9</v>
      </c>
      <c r="E158" s="26" t="s">
        <v>81</v>
      </c>
      <c r="F158" s="27"/>
      <c r="G158" s="12" t="str">
        <f>IF($G$34="就業時間換算","",IFERROR(+G153/G155,""))</f>
        <v/>
      </c>
      <c r="H158" s="13" t="str">
        <f t="shared" ref="H158:P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row>
    <row r="159" spans="2:17" ht="29.25" customHeight="1" x14ac:dyDescent="0.4">
      <c r="C159" s="9"/>
      <c r="D159" s="7">
        <f>COUNTA($D$146:D158)+1</f>
        <v>10</v>
      </c>
      <c r="E159" s="26" t="s">
        <v>82</v>
      </c>
      <c r="F159" s="28"/>
      <c r="G159" s="12" t="str">
        <f>IF($G$34="人数換算","",IFERROR(+G153/G156,""))</f>
        <v/>
      </c>
      <c r="H159" s="13" t="str">
        <f t="shared" ref="H159:P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row>
    <row r="160" spans="2:17" ht="29.25" customHeight="1" x14ac:dyDescent="0.4">
      <c r="C160" s="9"/>
      <c r="D160" s="7">
        <f>COUNTA($D$146:D159)+1</f>
        <v>11</v>
      </c>
      <c r="E160" s="26" t="s">
        <v>83</v>
      </c>
      <c r="F160" s="27" t="s">
        <v>84</v>
      </c>
      <c r="G160" s="14"/>
      <c r="H160" s="56" t="str">
        <f>IFERROR((H158-G158)/G158,"")</f>
        <v/>
      </c>
      <c r="I160" s="57" t="str">
        <f t="shared" ref="I160:P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row>
    <row r="161" spans="2:17"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row>
    <row r="162" spans="2:17" ht="29.25" customHeight="1" x14ac:dyDescent="0.4">
      <c r="C162" s="9"/>
      <c r="D162" s="7">
        <f>COUNTA($D$146:D161)+1</f>
        <v>13</v>
      </c>
      <c r="E162" s="26" t="s">
        <v>87</v>
      </c>
      <c r="F162" s="27"/>
      <c r="G162" s="83" t="str">
        <f>IFERROR(+G154/G157,"")</f>
        <v/>
      </c>
      <c r="H162" s="84" t="str">
        <f>IFERROR(+H154/H157,"")</f>
        <v/>
      </c>
      <c r="I162" s="84" t="str">
        <f t="shared" ref="I162:P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row>
    <row r="163" spans="2:17" ht="29.25" customHeight="1" x14ac:dyDescent="0.4">
      <c r="D163" s="7">
        <f>COUNTA($D$146:D162)+1</f>
        <v>14</v>
      </c>
      <c r="E163" s="26" t="s">
        <v>88</v>
      </c>
      <c r="F163" s="27" t="s">
        <v>84</v>
      </c>
      <c r="G163" s="14"/>
      <c r="H163" s="56" t="str">
        <f>IFERROR((H162-G162)/G162,"")</f>
        <v/>
      </c>
      <c r="I163" s="57" t="str">
        <f>IFERROR((I162-H162)/H162,"")</f>
        <v/>
      </c>
      <c r="J163" s="56" t="str">
        <f t="shared" ref="J163:P163" si="53">IFERROR((J162-I162)/I162,"")</f>
        <v/>
      </c>
      <c r="K163" s="56" t="str">
        <f t="shared" si="53"/>
        <v/>
      </c>
      <c r="L163" s="56" t="str">
        <f t="shared" si="53"/>
        <v/>
      </c>
      <c r="M163" s="56" t="str">
        <f t="shared" si="53"/>
        <v/>
      </c>
      <c r="N163" s="56" t="str">
        <f t="shared" si="53"/>
        <v/>
      </c>
      <c r="O163" s="56" t="str">
        <f t="shared" si="53"/>
        <v/>
      </c>
      <c r="P163" s="56" t="str">
        <f t="shared" si="53"/>
        <v/>
      </c>
    </row>
    <row r="164" spans="2:17" x14ac:dyDescent="0.4">
      <c r="E164" s="50"/>
    </row>
    <row r="165" spans="2:17" ht="19.5" thickBot="1" x14ac:dyDescent="0.45">
      <c r="B165" s="82"/>
      <c r="C165" s="54" t="s">
        <v>137</v>
      </c>
      <c r="D165" s="4"/>
      <c r="E165" s="6"/>
      <c r="F165" s="6"/>
    </row>
    <row r="166" spans="2:17" ht="29.25" customHeight="1" thickBot="1" x14ac:dyDescent="0.45">
      <c r="D166" s="155">
        <f>COUNTA($D$165:D165)+1</f>
        <v>1</v>
      </c>
      <c r="E166" s="156" t="s">
        <v>122</v>
      </c>
      <c r="F166" s="157"/>
      <c r="G166" s="158" t="str">
        <f>IF($J$86="","",$J$86)</f>
        <v/>
      </c>
      <c r="M166" s="146" t="s">
        <v>123</v>
      </c>
      <c r="N166" s="58" t="s">
        <v>124</v>
      </c>
      <c r="O166" s="58" t="s">
        <v>125</v>
      </c>
      <c r="P166" s="58" t="str">
        <f>"基準："&amp;$G166</f>
        <v>基準：</v>
      </c>
    </row>
    <row r="167" spans="2:17" ht="29.25" customHeight="1" x14ac:dyDescent="0.4">
      <c r="D167" s="60">
        <f>COUNTA($D$165:D166)+1</f>
        <v>2</v>
      </c>
      <c r="E167" s="62" t="s">
        <v>126</v>
      </c>
      <c r="F167" s="66" t="s">
        <v>103</v>
      </c>
      <c r="G167" s="177"/>
      <c r="M167" s="145" t="s">
        <v>127</v>
      </c>
      <c r="N167" s="145" t="str">
        <f>IF($G$34="就業時間換算","－",IFERROR(((HLOOKUP(DATE(YEAR($E$13)+3,MONTH($E$9),DAY($E$9)),$G171:$P182,7,FALSE))/(HLOOKUP(DATE(YEAR($E$13),MONTH($E$9),DAY($E$9)),$G171:$P182,7,FALSE)))^(1/3)-1,""))</f>
        <v/>
      </c>
      <c r="O167" s="159" t="str">
        <f>IF($G$34="人数換算","－",IFERROR(((HLOOKUP(DATE(YEAR($E$13)+3,MONTH($E$9),DAY($E$9)),$G171:$P182,8,FALSE))/(HLOOKUP(DATE(YEAR($E$13),MONTH($E$9),DAY($E$9)),$G171:$P182,8,FALSE)))^(1/3)-1,""))</f>
        <v/>
      </c>
      <c r="P167" s="188" t="str">
        <f>IFERROR(VLOOKUP($G166,【参考】最低賃金の5年間の年平均の年平均上昇率!$B$4:$C$50,2,FALSE),"")</f>
        <v/>
      </c>
      <c r="Q167" s="148" t="str">
        <f>IF($G$34="人数換算",$N167,IF($G$34="就業時間換算",$O167,""))</f>
        <v/>
      </c>
    </row>
    <row r="168" spans="2:17" ht="29.25" customHeight="1" x14ac:dyDescent="0.4">
      <c r="D168" s="60">
        <f>COUNTA($D$165:D167)+1</f>
        <v>3</v>
      </c>
      <c r="E168" s="62" t="s">
        <v>128</v>
      </c>
      <c r="F168" s="36" t="s">
        <v>103</v>
      </c>
      <c r="G168" s="178"/>
      <c r="M168" s="145" t="s">
        <v>129</v>
      </c>
      <c r="N168" s="145" t="str">
        <f>IF(AND(COUNTA($G176:$P176)&gt;0,SUMIF($G176:$P176,"&lt;&gt;"&amp;"")=0),"－",IFERROR(((HLOOKUP(DATE(YEAR($E$13)+3,MONTH($E$9),DAY($E$9)),$G171:$P182,11,FALSE))/(HLOOKUP(DATE(YEAR($E$13),MONTH($E$9),DAY($E$9)),$G171:$P182,11,FALSE)))^(1/3)-1,""))</f>
        <v/>
      </c>
      <c r="O168" s="160" t="s">
        <v>130</v>
      </c>
      <c r="P168" s="189"/>
    </row>
    <row r="169" spans="2:17" x14ac:dyDescent="0.4">
      <c r="D169" s="1"/>
      <c r="E169" s="76" t="s">
        <v>109</v>
      </c>
      <c r="G169" s="1" t="s">
        <v>131</v>
      </c>
    </row>
    <row r="170" spans="2:17" x14ac:dyDescent="0.4">
      <c r="D170" s="1"/>
      <c r="G170" s="75" t="s">
        <v>51</v>
      </c>
      <c r="H170" s="75" t="s">
        <v>52</v>
      </c>
      <c r="I170" s="75" t="s">
        <v>53</v>
      </c>
      <c r="J170" s="161" t="s">
        <v>54</v>
      </c>
      <c r="K170" s="161"/>
      <c r="L170" s="161"/>
      <c r="M170" s="161"/>
      <c r="N170" s="161"/>
      <c r="O170" s="161"/>
      <c r="P170" s="161"/>
    </row>
    <row r="171" spans="2:17" x14ac:dyDescent="0.4">
      <c r="D171" s="11"/>
      <c r="E171" s="11"/>
      <c r="F171" s="65"/>
      <c r="G171" s="74" t="str">
        <f>IF($I171="","",EDATE(H171,-12))</f>
        <v/>
      </c>
      <c r="H171" s="74" t="str">
        <f>IF($I171="","",EDATE(I171,-12))</f>
        <v/>
      </c>
      <c r="I171" s="74" t="str">
        <f>IF($I$12="","",$I$12)</f>
        <v/>
      </c>
      <c r="J171" s="74" t="str">
        <f>IF($I171="","",EDATE(I171,12))</f>
        <v/>
      </c>
      <c r="K171" s="74" t="str">
        <f t="shared" ref="K171:P171" si="54">IF($I171="","",EDATE(J171,12))</f>
        <v/>
      </c>
      <c r="L171" s="74" t="str">
        <f t="shared" si="54"/>
        <v/>
      </c>
      <c r="M171" s="74" t="str">
        <f t="shared" si="54"/>
        <v/>
      </c>
      <c r="N171" s="74" t="str">
        <f t="shared" si="54"/>
        <v/>
      </c>
      <c r="O171" s="74" t="str">
        <f t="shared" si="54"/>
        <v/>
      </c>
      <c r="P171" s="74" t="str">
        <f t="shared" si="54"/>
        <v/>
      </c>
    </row>
    <row r="172" spans="2:17" ht="29.25" customHeight="1" x14ac:dyDescent="0.4">
      <c r="D172" s="60">
        <f>COUNTA($D$165:D171)+1</f>
        <v>4</v>
      </c>
      <c r="E172" s="31" t="s">
        <v>71</v>
      </c>
      <c r="F172" s="64"/>
      <c r="G172" s="179"/>
      <c r="H172" s="120"/>
      <c r="I172" s="170"/>
      <c r="J172" s="120"/>
      <c r="K172" s="120"/>
      <c r="L172" s="120"/>
      <c r="M172" s="120"/>
      <c r="N172" s="120"/>
      <c r="O172" s="120"/>
      <c r="P172" s="120"/>
    </row>
    <row r="173" spans="2:17" ht="29.25" customHeight="1" x14ac:dyDescent="0.4">
      <c r="C173" s="9"/>
      <c r="D173" s="60">
        <f>COUNTA($D$165:D172)+1</f>
        <v>5</v>
      </c>
      <c r="E173" s="31" t="s">
        <v>72</v>
      </c>
      <c r="F173" s="64"/>
      <c r="G173" s="179"/>
      <c r="H173" s="120"/>
      <c r="I173" s="170"/>
      <c r="J173" s="120"/>
      <c r="K173" s="120"/>
      <c r="L173" s="120"/>
      <c r="M173" s="120"/>
      <c r="N173" s="120"/>
      <c r="O173" s="120"/>
      <c r="P173" s="120"/>
    </row>
    <row r="174" spans="2:17" ht="29.25" customHeight="1" x14ac:dyDescent="0.4">
      <c r="C174" s="9"/>
      <c r="D174" s="5">
        <f>COUNTA($D$165:D173)+1</f>
        <v>6</v>
      </c>
      <c r="E174" s="24" t="s">
        <v>77</v>
      </c>
      <c r="F174" s="23" t="s">
        <v>78</v>
      </c>
      <c r="G174" s="169"/>
      <c r="H174" s="120"/>
      <c r="I174" s="170"/>
      <c r="J174" s="120"/>
      <c r="K174" s="120"/>
      <c r="L174" s="120"/>
      <c r="M174" s="120"/>
      <c r="N174" s="120"/>
      <c r="O174" s="120"/>
      <c r="P174" s="120"/>
    </row>
    <row r="175" spans="2:17" ht="29.25" customHeight="1" x14ac:dyDescent="0.4">
      <c r="C175" s="9"/>
      <c r="D175" s="5">
        <f>COUNTA($D$165:D174)+1</f>
        <v>7</v>
      </c>
      <c r="E175" s="24" t="s">
        <v>79</v>
      </c>
      <c r="F175" s="25" t="s">
        <v>78</v>
      </c>
      <c r="G175" s="169"/>
      <c r="H175" s="120"/>
      <c r="I175" s="170"/>
      <c r="J175" s="120"/>
      <c r="K175" s="120"/>
      <c r="L175" s="120"/>
      <c r="M175" s="120"/>
      <c r="N175" s="120"/>
      <c r="O175" s="120"/>
      <c r="P175" s="120"/>
    </row>
    <row r="176" spans="2:17" ht="29.25" customHeight="1" x14ac:dyDescent="0.4">
      <c r="C176" s="9"/>
      <c r="D176" s="60">
        <f>COUNTA($D$165:D175)+1</f>
        <v>8</v>
      </c>
      <c r="E176" s="31" t="s">
        <v>80</v>
      </c>
      <c r="F176" s="64" t="s">
        <v>134</v>
      </c>
      <c r="G176" s="179"/>
      <c r="H176" s="120"/>
      <c r="I176" s="170"/>
      <c r="J176" s="120"/>
      <c r="K176" s="120"/>
      <c r="L176" s="120"/>
      <c r="M176" s="120"/>
      <c r="N176" s="120"/>
      <c r="O176" s="120"/>
      <c r="P176" s="120"/>
    </row>
    <row r="177" spans="2:17" ht="29.25" customHeight="1" x14ac:dyDescent="0.4">
      <c r="C177" s="9"/>
      <c r="D177" s="7">
        <f>COUNTA($D$165:D176)+1</f>
        <v>9</v>
      </c>
      <c r="E177" s="26" t="s">
        <v>81</v>
      </c>
      <c r="F177" s="27"/>
      <c r="G177" s="12" t="str">
        <f>IF($G$34="就業時間換算","",IFERROR(+G172/G174,""))</f>
        <v/>
      </c>
      <c r="H177" s="13" t="str">
        <f t="shared" ref="H177:P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row>
    <row r="178" spans="2:17" ht="29.25" customHeight="1" x14ac:dyDescent="0.4">
      <c r="C178" s="9"/>
      <c r="D178" s="7">
        <f>COUNTA($D$165:D177)+1</f>
        <v>10</v>
      </c>
      <c r="E178" s="26" t="s">
        <v>82</v>
      </c>
      <c r="F178" s="28"/>
      <c r="G178" s="12" t="str">
        <f>IF($G$34="人数換算","",IFERROR(+G172/G175,""))</f>
        <v/>
      </c>
      <c r="H178" s="13" t="str">
        <f t="shared" ref="H178:P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row>
    <row r="179" spans="2:17" ht="29.25" customHeight="1" x14ac:dyDescent="0.4">
      <c r="C179" s="9"/>
      <c r="D179" s="7">
        <f>COUNTA($D$165:D178)+1</f>
        <v>11</v>
      </c>
      <c r="E179" s="26" t="s">
        <v>83</v>
      </c>
      <c r="F179" s="27" t="s">
        <v>84</v>
      </c>
      <c r="G179" s="14"/>
      <c r="H179" s="56" t="str">
        <f>IFERROR((H177-G177)/G177,"")</f>
        <v/>
      </c>
      <c r="I179" s="57" t="str">
        <f t="shared" ref="I179:P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row>
    <row r="180" spans="2:17"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row>
    <row r="181" spans="2:17" ht="29.25" customHeight="1" x14ac:dyDescent="0.4">
      <c r="C181" s="9"/>
      <c r="D181" s="7">
        <f>COUNTA($D$165:D180)+1</f>
        <v>13</v>
      </c>
      <c r="E181" s="26" t="s">
        <v>87</v>
      </c>
      <c r="F181" s="27"/>
      <c r="G181" s="83" t="str">
        <f>IFERROR(+G173/G176,"")</f>
        <v/>
      </c>
      <c r="H181" s="84" t="str">
        <f>IFERROR(+H173/H176,"")</f>
        <v/>
      </c>
      <c r="I181" s="84" t="str">
        <f t="shared" ref="I181:P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row>
    <row r="182" spans="2:17" ht="29.25" customHeight="1" x14ac:dyDescent="0.4">
      <c r="D182" s="7">
        <f>COUNTA($D$165:D181)+1</f>
        <v>14</v>
      </c>
      <c r="E182" s="26" t="s">
        <v>88</v>
      </c>
      <c r="F182" s="27" t="s">
        <v>84</v>
      </c>
      <c r="G182" s="14"/>
      <c r="H182" s="56" t="str">
        <f>IFERROR((H181-G181)/G181,"")</f>
        <v/>
      </c>
      <c r="I182" s="57" t="str">
        <f>IFERROR((I181-H181)/H181,"")</f>
        <v/>
      </c>
      <c r="J182" s="56" t="str">
        <f t="shared" ref="J182:P182" si="59">IFERROR((J181-I181)/I181,"")</f>
        <v/>
      </c>
      <c r="K182" s="56" t="str">
        <f t="shared" si="59"/>
        <v/>
      </c>
      <c r="L182" s="56" t="str">
        <f t="shared" si="59"/>
        <v/>
      </c>
      <c r="M182" s="56" t="str">
        <f t="shared" si="59"/>
        <v/>
      </c>
      <c r="N182" s="56" t="str">
        <f t="shared" si="59"/>
        <v/>
      </c>
      <c r="O182" s="56" t="str">
        <f t="shared" si="59"/>
        <v/>
      </c>
      <c r="P182" s="56" t="str">
        <f t="shared" si="59"/>
        <v/>
      </c>
    </row>
    <row r="183" spans="2:17" x14ac:dyDescent="0.4">
      <c r="E183" s="50"/>
    </row>
    <row r="184" spans="2:17" ht="19.5" thickBot="1" x14ac:dyDescent="0.45">
      <c r="B184" s="82"/>
      <c r="C184" s="54" t="s">
        <v>138</v>
      </c>
      <c r="D184" s="4"/>
      <c r="E184" s="6"/>
      <c r="F184" s="6"/>
      <c r="L184" s="59"/>
    </row>
    <row r="185" spans="2:17" ht="29.25" customHeight="1" thickBot="1" x14ac:dyDescent="0.45">
      <c r="D185" s="155">
        <f>COUNTA($D$184:D184)+1</f>
        <v>1</v>
      </c>
      <c r="E185" s="156" t="s">
        <v>122</v>
      </c>
      <c r="F185" s="157"/>
      <c r="G185" s="158" t="str">
        <f>IF($K$86="","",$K$86)</f>
        <v/>
      </c>
      <c r="M185" s="146" t="s">
        <v>123</v>
      </c>
      <c r="N185" s="58" t="s">
        <v>124</v>
      </c>
      <c r="O185" s="58" t="s">
        <v>125</v>
      </c>
      <c r="P185" s="58" t="str">
        <f>"基準："&amp;$G185</f>
        <v>基準：</v>
      </c>
    </row>
    <row r="186" spans="2:17" ht="29.25" customHeight="1" x14ac:dyDescent="0.4">
      <c r="D186" s="60">
        <f>COUNTA($D$184:D185)+1</f>
        <v>2</v>
      </c>
      <c r="E186" s="62" t="s">
        <v>139</v>
      </c>
      <c r="F186" s="66" t="s">
        <v>103</v>
      </c>
      <c r="G186" s="177"/>
      <c r="M186" s="145" t="s">
        <v>127</v>
      </c>
      <c r="N186" s="145" t="str">
        <f>IF($G$34="就業時間換算","－",IFERROR(((HLOOKUP(DATE(YEAR($E$13)+3,MONTH($E$9),DAY($E$9)),$G190:$P201,7,FALSE))/(HLOOKUP(DATE(YEAR($E$13),MONTH($E$9),DAY($E$9)),$G190:$P201,7,FALSE)))^(1/3)-1,""))</f>
        <v/>
      </c>
      <c r="O186" s="159" t="str">
        <f>IF($G$34="人数換算","－",IFERROR(((HLOOKUP(DATE(YEAR($E$13)+3,MONTH($E$9),DAY($E$9)),$G190:$P201,8,FALSE))/(HLOOKUP(DATE(YEAR($E$13),MONTH($E$9),DAY($E$9)),$G190:$P201,8,FALSE)))^(1/3)-1,""))</f>
        <v/>
      </c>
      <c r="P186" s="188" t="str">
        <f>IFERROR(VLOOKUP($G185,【参考】最低賃金の5年間の年平均の年平均上昇率!$B$4:$C$50,2,FALSE),"")</f>
        <v/>
      </c>
      <c r="Q186" s="148" t="str">
        <f>IF($G$34="人数換算",$N186,IF($G$34="就業時間換算",$O186,""))</f>
        <v/>
      </c>
    </row>
    <row r="187" spans="2:17" ht="29.25" customHeight="1" x14ac:dyDescent="0.4">
      <c r="D187" s="60">
        <f>COUNTA($D$184:D186)+1</f>
        <v>3</v>
      </c>
      <c r="E187" s="62" t="s">
        <v>128</v>
      </c>
      <c r="F187" s="36" t="s">
        <v>103</v>
      </c>
      <c r="G187" s="178"/>
      <c r="M187" s="145" t="s">
        <v>129</v>
      </c>
      <c r="N187" s="145" t="str">
        <f>IF(AND(COUNTA($G195:$P195)&gt;0,SUMIF($G195:$P195,"&lt;&gt;"&amp;"")=0),"－",IFERROR(((HLOOKUP(DATE(YEAR($E$13)+3,MONTH($E$9),DAY($E$9)),$G190:$P201,11,FALSE))/(HLOOKUP(DATE(YEAR($E$13),MONTH($E$9),DAY($E$9)),$G190:$P201,11,FALSE)))^(1/3)-1,""))</f>
        <v/>
      </c>
      <c r="O187" s="160" t="s">
        <v>130</v>
      </c>
      <c r="P187" s="189"/>
    </row>
    <row r="188" spans="2:17" x14ac:dyDescent="0.4">
      <c r="D188" s="1"/>
      <c r="E188" s="76" t="s">
        <v>109</v>
      </c>
      <c r="G188" s="1" t="s">
        <v>131</v>
      </c>
    </row>
    <row r="189" spans="2:17" x14ac:dyDescent="0.4">
      <c r="D189" s="1"/>
      <c r="G189" s="75" t="s">
        <v>51</v>
      </c>
      <c r="H189" s="75" t="s">
        <v>52</v>
      </c>
      <c r="I189" s="75" t="s">
        <v>53</v>
      </c>
      <c r="J189" s="161" t="s">
        <v>54</v>
      </c>
      <c r="K189" s="161"/>
      <c r="L189" s="161"/>
      <c r="M189" s="161"/>
      <c r="N189" s="161"/>
      <c r="O189" s="161"/>
      <c r="P189" s="161"/>
    </row>
    <row r="190" spans="2:17" x14ac:dyDescent="0.4">
      <c r="D190" s="11"/>
      <c r="E190" s="11"/>
      <c r="F190" s="65"/>
      <c r="G190" s="74" t="str">
        <f>IF($I190="","",EDATE(H190,-12))</f>
        <v/>
      </c>
      <c r="H190" s="74" t="str">
        <f>IF($I190="","",EDATE(I190,-12))</f>
        <v/>
      </c>
      <c r="I190" s="74" t="str">
        <f>IF($I$12="","",$I$12)</f>
        <v/>
      </c>
      <c r="J190" s="74" t="str">
        <f>IF($I190="","",EDATE(I190,12))</f>
        <v/>
      </c>
      <c r="K190" s="74" t="str">
        <f t="shared" ref="K190:P190" si="60">IF($I190="","",EDATE(J190,12))</f>
        <v/>
      </c>
      <c r="L190" s="74" t="str">
        <f t="shared" si="60"/>
        <v/>
      </c>
      <c r="M190" s="74" t="str">
        <f t="shared" si="60"/>
        <v/>
      </c>
      <c r="N190" s="74" t="str">
        <f t="shared" si="60"/>
        <v/>
      </c>
      <c r="O190" s="74" t="str">
        <f t="shared" si="60"/>
        <v/>
      </c>
      <c r="P190" s="74" t="str">
        <f t="shared" si="60"/>
        <v/>
      </c>
    </row>
    <row r="191" spans="2:17" ht="29.25" customHeight="1" x14ac:dyDescent="0.4">
      <c r="D191" s="60">
        <f>COUNTA($D$184:D190)+1</f>
        <v>4</v>
      </c>
      <c r="E191" s="31" t="s">
        <v>71</v>
      </c>
      <c r="F191" s="64"/>
      <c r="G191" s="179"/>
      <c r="H191" s="120"/>
      <c r="I191" s="170"/>
      <c r="J191" s="120"/>
      <c r="K191" s="120"/>
      <c r="L191" s="120"/>
      <c r="M191" s="120"/>
      <c r="N191" s="120"/>
      <c r="O191" s="120"/>
      <c r="P191" s="120"/>
    </row>
    <row r="192" spans="2:17" ht="29.25" customHeight="1" x14ac:dyDescent="0.4">
      <c r="C192" s="9"/>
      <c r="D192" s="60">
        <f>COUNTA($D$184:D191)+1</f>
        <v>5</v>
      </c>
      <c r="E192" s="31" t="s">
        <v>72</v>
      </c>
      <c r="F192" s="64"/>
      <c r="G192" s="179"/>
      <c r="H192" s="120"/>
      <c r="I192" s="170"/>
      <c r="J192" s="120"/>
      <c r="K192" s="120"/>
      <c r="L192" s="120"/>
      <c r="M192" s="120"/>
      <c r="N192" s="120"/>
      <c r="O192" s="120"/>
      <c r="P192" s="120"/>
    </row>
    <row r="193" spans="2:16" ht="29.25" customHeight="1" x14ac:dyDescent="0.4">
      <c r="C193" s="9"/>
      <c r="D193" s="5">
        <f>COUNTA($D$184:D192)+1</f>
        <v>6</v>
      </c>
      <c r="E193" s="24" t="s">
        <v>77</v>
      </c>
      <c r="F193" s="23" t="s">
        <v>78</v>
      </c>
      <c r="G193" s="169"/>
      <c r="H193" s="120"/>
      <c r="I193" s="170"/>
      <c r="J193" s="120"/>
      <c r="K193" s="120"/>
      <c r="L193" s="120"/>
      <c r="M193" s="120"/>
      <c r="N193" s="120"/>
      <c r="O193" s="120"/>
      <c r="P193" s="120"/>
    </row>
    <row r="194" spans="2:16" ht="29.25" customHeight="1" x14ac:dyDescent="0.4">
      <c r="C194" s="9"/>
      <c r="D194" s="5">
        <f>COUNTA($D$184:D193)+1</f>
        <v>7</v>
      </c>
      <c r="E194" s="24" t="s">
        <v>79</v>
      </c>
      <c r="F194" s="25" t="s">
        <v>78</v>
      </c>
      <c r="G194" s="169"/>
      <c r="H194" s="120"/>
      <c r="I194" s="170"/>
      <c r="J194" s="120"/>
      <c r="K194" s="120"/>
      <c r="L194" s="120"/>
      <c r="M194" s="120"/>
      <c r="N194" s="120"/>
      <c r="O194" s="120"/>
      <c r="P194" s="120"/>
    </row>
    <row r="195" spans="2:16" ht="29.25" customHeight="1" x14ac:dyDescent="0.4">
      <c r="C195" s="9"/>
      <c r="D195" s="60">
        <f>COUNTA($D$184:D194)+1</f>
        <v>8</v>
      </c>
      <c r="E195" s="31" t="s">
        <v>80</v>
      </c>
      <c r="F195" s="64" t="s">
        <v>134</v>
      </c>
      <c r="G195" s="179"/>
      <c r="H195" s="120"/>
      <c r="I195" s="170"/>
      <c r="J195" s="120"/>
      <c r="K195" s="120"/>
      <c r="L195" s="120"/>
      <c r="M195" s="120"/>
      <c r="N195" s="120"/>
      <c r="O195" s="120"/>
      <c r="P195" s="120"/>
    </row>
    <row r="196" spans="2:16" ht="29.25" customHeight="1" x14ac:dyDescent="0.4">
      <c r="C196" s="9"/>
      <c r="D196" s="7">
        <f>COUNTA($D$184:D195)+1</f>
        <v>9</v>
      </c>
      <c r="E196" s="26" t="s">
        <v>81</v>
      </c>
      <c r="F196" s="27"/>
      <c r="G196" s="12" t="str">
        <f>IF($G$34="就業時間換算","",IFERROR(+G191/G193,""))</f>
        <v/>
      </c>
      <c r="H196" s="13" t="str">
        <f t="shared" ref="H196:P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row>
    <row r="197" spans="2:16" ht="29.25" customHeight="1" x14ac:dyDescent="0.4">
      <c r="C197" s="9"/>
      <c r="D197" s="7">
        <f>COUNTA($D$184:D196)+1</f>
        <v>10</v>
      </c>
      <c r="E197" s="26" t="s">
        <v>82</v>
      </c>
      <c r="F197" s="28"/>
      <c r="G197" s="12" t="str">
        <f>IF($G$34="人数換算","",IFERROR(+G191/G194,""))</f>
        <v/>
      </c>
      <c r="H197" s="13" t="str">
        <f t="shared" ref="H197:P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row>
    <row r="198" spans="2:16" ht="29.25" customHeight="1" x14ac:dyDescent="0.4">
      <c r="C198" s="9"/>
      <c r="D198" s="7">
        <f>COUNTA($D$184:D197)+1</f>
        <v>11</v>
      </c>
      <c r="E198" s="26" t="s">
        <v>83</v>
      </c>
      <c r="F198" s="27" t="s">
        <v>84</v>
      </c>
      <c r="G198" s="14"/>
      <c r="H198" s="56" t="str">
        <f>IFERROR((H196-G196)/G196,"")</f>
        <v/>
      </c>
      <c r="I198" s="57" t="str">
        <f t="shared" ref="I198:P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row>
    <row r="199" spans="2:16"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row>
    <row r="200" spans="2:16" ht="29.25" customHeight="1" x14ac:dyDescent="0.4">
      <c r="C200" s="9"/>
      <c r="D200" s="7">
        <f>COUNTA($D$184:D199)+1</f>
        <v>13</v>
      </c>
      <c r="E200" s="26" t="s">
        <v>87</v>
      </c>
      <c r="F200" s="27"/>
      <c r="G200" s="83" t="str">
        <f>IFERROR(+G192/G195,"")</f>
        <v/>
      </c>
      <c r="H200" s="84" t="str">
        <f>IFERROR(+H192/H195,"")</f>
        <v/>
      </c>
      <c r="I200" s="84" t="str">
        <f t="shared" ref="I200:P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row>
    <row r="201" spans="2:16" ht="29.25" customHeight="1" x14ac:dyDescent="0.4">
      <c r="D201" s="7">
        <f>COUNTA($D$184:D200)+1</f>
        <v>14</v>
      </c>
      <c r="E201" s="26" t="s">
        <v>88</v>
      </c>
      <c r="F201" s="27" t="s">
        <v>84</v>
      </c>
      <c r="G201" s="14"/>
      <c r="H201" s="56" t="str">
        <f>IFERROR((H200-G200)/G200,"")</f>
        <v/>
      </c>
      <c r="I201" s="57" t="str">
        <f>IFERROR((I200-H200)/H200,"")</f>
        <v/>
      </c>
      <c r="J201" s="56" t="str">
        <f t="shared" ref="J201:P201" si="65">IFERROR((J200-I200)/I200,"")</f>
        <v/>
      </c>
      <c r="K201" s="56" t="str">
        <f t="shared" si="65"/>
        <v/>
      </c>
      <c r="L201" s="56" t="str">
        <f t="shared" si="65"/>
        <v/>
      </c>
      <c r="M201" s="56" t="str">
        <f t="shared" si="65"/>
        <v/>
      </c>
      <c r="N201" s="56" t="str">
        <f t="shared" si="65"/>
        <v/>
      </c>
      <c r="O201" s="56" t="str">
        <f t="shared" si="65"/>
        <v/>
      </c>
      <c r="P201" s="56" t="str">
        <f t="shared" si="65"/>
        <v/>
      </c>
    </row>
    <row r="202" spans="2:16" x14ac:dyDescent="0.4">
      <c r="E202" s="50"/>
    </row>
    <row r="203" spans="2:16" ht="19.5" x14ac:dyDescent="0.4">
      <c r="B203" s="22" t="s">
        <v>140</v>
      </c>
      <c r="C203" s="77"/>
      <c r="G203" s="11"/>
      <c r="H203" s="11"/>
    </row>
    <row r="204" spans="2:16" x14ac:dyDescent="0.4">
      <c r="C204" s="86" t="s">
        <v>141</v>
      </c>
      <c r="D204" s="86" t="s">
        <v>142</v>
      </c>
      <c r="E204" s="78"/>
      <c r="F204" s="49"/>
    </row>
    <row r="205" spans="2:16" x14ac:dyDescent="0.4">
      <c r="C205" s="9"/>
      <c r="D205" s="80" t="s">
        <v>143</v>
      </c>
      <c r="E205" s="79"/>
      <c r="F205" s="6"/>
    </row>
    <row r="206" spans="2:16" x14ac:dyDescent="0.4">
      <c r="C206" s="9"/>
      <c r="D206" s="80" t="s">
        <v>144</v>
      </c>
      <c r="E206" s="79"/>
      <c r="F206" s="6"/>
    </row>
    <row r="207" spans="2:16" x14ac:dyDescent="0.4">
      <c r="D207" s="81" t="s">
        <v>145</v>
      </c>
      <c r="F207" s="10"/>
    </row>
    <row r="208" spans="2:16"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IF(OR($Q$91="",$P$91="",$Q$91&lt;$P$91),"非該当","該当")</f>
        <v>非該当</v>
      </c>
      <c r="I223" s="51" t="str">
        <f>IF($G109="","－",IF(OR($Q$110="",$P$110="",$Q$110&lt;$P$110),"非該当","該当"))</f>
        <v>－</v>
      </c>
      <c r="J223" s="51" t="str">
        <f>IF($G128="","－",IF(OR($Q$129="",$P$129="",$Q$129&lt;$P$129),"非該当","該当"))</f>
        <v>－</v>
      </c>
      <c r="K223" s="51" t="str">
        <f>IF($G147="","－",IF(OR($Q$148="",$P$148="",$Q$148&lt;$P$148),"非該当","該当"))</f>
        <v>－</v>
      </c>
      <c r="L223" s="51" t="str">
        <f>IF($G166="","－",IF(OR($Q$167="",$P$167="",$Q$167&lt;$P$167),"非該当","該当"))</f>
        <v>－</v>
      </c>
      <c r="M223" s="51" t="str">
        <f>IF($G185="","－",IF(OR($Q$186="",$P$186="",$Q$186&lt;$P$186),"非該当","該当"))</f>
        <v>－</v>
      </c>
      <c r="N223" s="6"/>
    </row>
    <row r="224" spans="2:14" ht="37.5" x14ac:dyDescent="0.4">
      <c r="D224" s="7">
        <v>8</v>
      </c>
      <c r="E224" s="45" t="s">
        <v>165</v>
      </c>
      <c r="F224" s="41" t="s">
        <v>160</v>
      </c>
      <c r="G224" s="52" t="str">
        <f>IF(COUNTIF(H224:M224,"非該当")&gt;0,"非該当","該当")</f>
        <v>非該当</v>
      </c>
      <c r="H224" s="51" t="str">
        <f>IF($N92="－","－",IF(OR($N$92="",$P$91="",$N$92&lt;$P$91),"非該当","該当"))</f>
        <v>非該当</v>
      </c>
      <c r="I224" s="51" t="str">
        <f>IF(OR($G109="",N111="－"),"－",IF(OR($N$111="",$P$110="",$N$111&lt;$P$110),"非該当","該当"))</f>
        <v>－</v>
      </c>
      <c r="J224" s="51" t="str">
        <f>IF(OR($G128="",$N130="－"),"－",IF(OR($N$130="",$P$129="",$N$130&lt;$P$129),"非該当","該当"))</f>
        <v>－</v>
      </c>
      <c r="K224" s="51" t="str">
        <f>IF(OR($G147="",$N149="－"),"－",IF(OR($N$149="",$P$148="",$N$149&lt;$P$148),"非該当","該当"))</f>
        <v>－</v>
      </c>
      <c r="L224" s="51" t="str">
        <f>IF(OR($G166="",$N168="－"),"－",IF(OR($N$168="",$P$167="",$N$168&lt;$P$167),"非該当","該当"))</f>
        <v>－</v>
      </c>
      <c r="M224" s="51" t="str">
        <f>IF(OR($G185="",$N187="－"),"－",IF(OR($N$187="",$P$186="",$N$187&lt;$P$186),"非該当","該当"))</f>
        <v>－</v>
      </c>
      <c r="N224" s="6"/>
    </row>
    <row r="225" spans="4:14" ht="37.5" x14ac:dyDescent="0.4">
      <c r="D225" s="7">
        <v>9</v>
      </c>
      <c r="E225" s="45" t="s">
        <v>166</v>
      </c>
      <c r="F225" s="41" t="s">
        <v>167</v>
      </c>
      <c r="G225" s="51" t="s">
        <v>130</v>
      </c>
      <c r="J225" s="55"/>
      <c r="N225" s="6"/>
    </row>
  </sheetData>
  <sheetProtection algorithmName="SHA-512" hashValue="PGBDvKZKIVQyKEilCoO+v1IO+tutnXs3ZDjqgkH8Ib93tP9wAmPCqla22VDt5QwJAoJjnZkQPTQtn8oGGaW9Sw==" saltValue="3wIzbBbLF804uwrnF2f6EA==" spinCount="100000" sheet="1" objects="1" scenarios="1"/>
  <dataConsolidate/>
  <mergeCells count="6">
    <mergeCell ref="P91:P92"/>
    <mergeCell ref="P110:P111"/>
    <mergeCell ref="P129:P130"/>
    <mergeCell ref="P148:P149"/>
    <mergeCell ref="P167:P168"/>
    <mergeCell ref="P186:P187"/>
  </mergeCells>
  <phoneticPr fontId="1"/>
  <conditionalFormatting sqref="G225 G216:G220 G222:M224">
    <cfRule type="expression" dxfId="39" priority="10">
      <formula>G216="非該当"</formula>
    </cfRule>
  </conditionalFormatting>
  <conditionalFormatting sqref="D109:P125">
    <cfRule type="expression" dxfId="38" priority="6">
      <formula>$G$86=""</formula>
    </cfRule>
  </conditionalFormatting>
  <conditionalFormatting sqref="D128:P144">
    <cfRule type="expression" dxfId="37" priority="5">
      <formula>$H$86=""</formula>
    </cfRule>
  </conditionalFormatting>
  <conditionalFormatting sqref="D147:P163">
    <cfRule type="expression" dxfId="36" priority="4">
      <formula>$I$86=""</formula>
    </cfRule>
  </conditionalFormatting>
  <conditionalFormatting sqref="D166:P182">
    <cfRule type="expression" dxfId="35" priority="3">
      <formula>$J$86=""</formula>
    </cfRule>
  </conditionalFormatting>
  <conditionalFormatting sqref="D185:P201">
    <cfRule type="expression" dxfId="34" priority="2">
      <formula>$K$86=""</formula>
    </cfRule>
  </conditionalFormatting>
  <conditionalFormatting sqref="C5:F5">
    <cfRule type="expression" dxfId="33" priority="1">
      <formula>$C$5&lt;&gt;""</formula>
    </cfRule>
  </conditionalFormatting>
  <conditionalFormatting sqref="D36:P36 D39:P39 D41:P41 D45:P45 D75:P75 D77:P77 D81:P81 D99:P99 D102:P102 D104:P104 D118:P118 D121:P121 D123:P123 D137:P137 D140:P140 D142:P142 D156:P156 D159:P159 D161:P161 D175:P175 D178:P178 D180:P180 D194:P194 D197:P197 D199:P199 D72:P72">
    <cfRule type="expression" dxfId="32" priority="8">
      <formula>$G$34&lt;&gt;"就業時間換算"</formula>
    </cfRule>
  </conditionalFormatting>
  <conditionalFormatting sqref="D35:P35 D38:P38 D40:P40 D44:P44 D71:P71 D74:P74 D76:P76 D80:P80 D98:P98 D101:P101 D103:P103 D117:P117 D120:P120 D122:P122 D136:P136 D139:P139 D141:P141 D155:P155 D158:P158 D160:P160 D174:P174 D177:P177 D179:P179 D193:P193 D196:P196 D198:P198">
    <cfRule type="expression" dxfId="31" priority="7">
      <formula>$G$34&lt;&gt;"人数換算"</formula>
    </cfRule>
  </conditionalFormatting>
  <conditionalFormatting sqref="G27:P33 G35:P45 G64:P81 G96:P106 G115:P125 G134:P144 G153:P163 G172:P182 G191:P201">
    <cfRule type="expression" dxfId="30" priority="9">
      <formula>G$13="－"</formula>
    </cfRule>
  </conditionalFormatting>
  <dataValidations count="14">
    <dataValidation type="list" allowBlank="1" showInputMessage="1" showErrorMessage="1" sqref="E12" xr:uid="{52E15360-E722-4C88-9D87-7B0D2F4FFFFA}">
      <formula1>$G$12:$P$12</formula1>
    </dataValidation>
    <dataValidation type="list" imeMode="halfAlpha" allowBlank="1" showInputMessage="1" showErrorMessage="1" sqref="G34" xr:uid="{9B970E54-E814-4902-ACA3-6FC165B1B99E}">
      <formula1>"人数換算,就業時間換算"</formula1>
    </dataValidation>
    <dataValidation type="list" allowBlank="1" showInputMessage="1" showErrorMessage="1" sqref="G92" xr:uid="{EC9A0459-B3DE-4457-BDD8-A921A61BDE69}">
      <formula1>INDIRECT($G$91)</formula1>
    </dataValidation>
    <dataValidation type="list" allowBlank="1" showInputMessage="1" showErrorMessage="1" sqref="G111" xr:uid="{D2253071-B625-40C7-AD36-723B0B946C9F}">
      <formula1>INDIRECT($G$110)</formula1>
    </dataValidation>
    <dataValidation type="list" allowBlank="1" showInputMessage="1" showErrorMessage="1" sqref="G130" xr:uid="{EB75EF6B-E4BD-467A-AC1F-EF10A511BC69}">
      <formula1>INDIRECT($G$129)</formula1>
    </dataValidation>
    <dataValidation type="list" allowBlank="1" showInputMessage="1" showErrorMessage="1" sqref="G149" xr:uid="{6D6D0C8B-BB73-4EC0-94F1-32B2A7F59D85}">
      <formula1>INDIRECT($G$148)</formula1>
    </dataValidation>
    <dataValidation type="list" allowBlank="1" showInputMessage="1" showErrorMessage="1" sqref="G168" xr:uid="{D1154198-21DD-45C2-8CE2-52D8EE69343A}">
      <formula1>INDIRECT($G$167)</formula1>
    </dataValidation>
    <dataValidation type="list" allowBlank="1" showInputMessage="1" showErrorMessage="1" sqref="G187" xr:uid="{8D3B5E5B-B442-4F1D-946E-4B255076C23F}">
      <formula1>INDIRECT($G$186)</formula1>
    </dataValidation>
    <dataValidation type="list" allowBlank="1" showInputMessage="1" showErrorMessage="1" sqref="G57" xr:uid="{5DE98ACB-2352-4C7E-ADA3-6099C6869AA3}">
      <formula1>INDIRECT($G$56)</formula1>
    </dataValidation>
    <dataValidation operator="lessThanOrEqual" allowBlank="1" showInputMessage="1" showErrorMessage="1" sqref="E9" xr:uid="{26FF866D-7054-4163-ADA5-94D3567CC90F}"/>
    <dataValidation type="date" allowBlank="1" showInputMessage="1" showErrorMessage="1" error="補助事業期間内（2026年12月31日まで）の日付を入力してください" sqref="E10" xr:uid="{2B4C0EB9-65E2-438B-A5B5-F29F7D34857E}">
      <formula1>45412</formula1>
      <formula2>46387</formula2>
    </dataValidation>
    <dataValidation operator="greaterThanOrEqual" allowBlank="1" showInputMessage="1" showErrorMessage="1" error="2024年3月1日以降の日付を入力ください" sqref="E7" xr:uid="{5B010A86-9431-48E5-BF5B-2F25A0C7BFB5}"/>
    <dataValidation imeMode="halfAlpha" allowBlank="1" showInputMessage="1" showErrorMessage="1" sqref="G16:I24 G42:P42 G191:P195 G64:P69 G105:P105 G78:P78 G48:I51 G172:P176 G96:P100 G143:P143 G115:P119 G162:P162 G134:P138 G181:P181 G153:P157 G200:P200 G124:P124 G35:P37 G71:P73 G82 G27:P32" xr:uid="{C9B1DE46-70A4-4555-8E7F-B69CE8F8CA44}"/>
    <dataValidation type="list" allowBlank="1" showInputMessage="1" showErrorMessage="1" sqref="G54:G55" xr:uid="{91949EB0-9065-4A7B-983C-63E988FE154E}">
      <formula1>"該当,非該当"</formula1>
    </dataValidation>
  </dataValidations>
  <hyperlinks>
    <hyperlink ref="H54" r:id="rId1" xr:uid="{45EFF26E-ADAA-4AAD-831B-949867C7908E}"/>
    <hyperlink ref="H55" r:id="rId2" xr:uid="{486E7814-C592-4651-AE2E-5DC59B11ECF2}"/>
    <hyperlink ref="E58" r:id="rId3" xr:uid="{DEA766F1-8E49-4402-9714-000BC5851D30}"/>
    <hyperlink ref="E93" r:id="rId4" xr:uid="{0096D457-C6A2-4DC1-8280-87395825573D}"/>
    <hyperlink ref="E112" r:id="rId5" xr:uid="{B078276A-C1E2-4AB1-933F-D424CC430CD7}"/>
    <hyperlink ref="E131" r:id="rId6" xr:uid="{87CE70A4-5227-4C6F-A280-FD0819B30273}"/>
    <hyperlink ref="E150" r:id="rId7" xr:uid="{9B641F91-2455-4423-939C-082177B95568}"/>
    <hyperlink ref="E169" r:id="rId8" xr:uid="{5E81F59C-4ED2-41F5-B911-65581AF43B26}"/>
    <hyperlink ref="E188" r:id="rId9" xr:uid="{2FCE9A85-5EDE-44C2-B685-A0F08ACF182D}"/>
    <hyperlink ref="Q50" r:id="rId10" xr:uid="{24BBE8AE-4C10-49B1-B11E-BD642A31ED97}"/>
    <hyperlink ref="Q48" r:id="rId11" xr:uid="{1A194CB3-9B9C-48E4-99CC-D69B93CE3B54}"/>
    <hyperlink ref="Q51" r:id="rId12" xr:uid="{863EC71A-4368-4E9A-A342-9EF2C12D9367}"/>
  </hyperlinks>
  <pageMargins left="0.23622047244094491" right="0.23622047244094491" top="0.74803149606299213" bottom="0.74803149606299213" header="0.31496062992125984" footer="0.31496062992125984"/>
  <pageSetup paperSize="9" scale="36"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1B9EB939-2427-4AB0-BF4F-E024589E7CFC}">
          <x14:formula1>
            <xm:f>【参考】業種!$G$2:$X$2</xm:f>
          </x14:formula1>
          <xm:sqref>G91 G110 G129 G148 G167 G186</xm:sqref>
        </x14:dataValidation>
        <x14:dataValidation type="list" allowBlank="1" showInputMessage="1" showErrorMessage="1" xr:uid="{CE9B5ACD-8EDA-4DBF-8AA0-68AB084CCC7D}">
          <x14:formula1>
            <xm:f>【参考】業種!$E$2:$X$2</xm:f>
          </x14:formula1>
          <xm:sqref>G56</xm:sqref>
        </x14:dataValidation>
        <x14:dataValidation type="list" allowBlank="1" showInputMessage="1" showErrorMessage="1" xr:uid="{C4334961-A416-4AF9-8C7C-8108FB5A5EE9}">
          <x14:formula1>
            <xm:f>【参考】最低賃金の5年間の年平均の年平均上昇率!$B$4:$B$50</xm:f>
          </x14:formula1>
          <xm:sqref>H86:K86 G85:G86</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17775E-12BB-4FB7-852C-634EE12B5773}">
  <sheetPr codeName="Sheet12">
    <tabColor theme="7" tint="0.79998168889431442"/>
    <pageSetUpPr fitToPage="1"/>
  </sheetPr>
  <dimension ref="A1:R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16" width="12.5" style="1" customWidth="1"/>
    <col min="17" max="17" width="9" style="1"/>
    <col min="18" max="21" width="12.5" style="1" customWidth="1"/>
    <col min="22" max="16384" width="9" style="1"/>
  </cols>
  <sheetData>
    <row r="1" spans="1:16" ht="14.45" customHeight="1" x14ac:dyDescent="0.4">
      <c r="A1" s="127" t="s">
        <v>404</v>
      </c>
    </row>
    <row r="2" spans="1:16" ht="7.5" customHeight="1" x14ac:dyDescent="0.4">
      <c r="A2" s="50"/>
    </row>
    <row r="3" spans="1:16" ht="24" x14ac:dyDescent="0.4">
      <c r="B3" s="87" t="s">
        <v>44</v>
      </c>
    </row>
    <row r="4" spans="1:16" ht="16.149999999999999" customHeight="1" thickBot="1" x14ac:dyDescent="0.45">
      <c r="B4" s="8"/>
      <c r="C4" s="8"/>
    </row>
    <row r="5" spans="1:16"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6" ht="16.149999999999999" customHeight="1" x14ac:dyDescent="0.4">
      <c r="B6" s="8"/>
      <c r="J6" s="80"/>
    </row>
    <row r="7" spans="1:16" ht="16.149999999999999" customHeight="1" x14ac:dyDescent="0.4">
      <c r="D7" s="37" t="s">
        <v>45</v>
      </c>
      <c r="E7" s="180" t="str">
        <f>IF(①申請者情報!$D$6="","",①申請者情報!$D$6)</f>
        <v/>
      </c>
      <c r="J7" s="80"/>
    </row>
    <row r="8" spans="1:16" ht="16.149999999999999" customHeight="1" x14ac:dyDescent="0.4">
      <c r="D8" s="37" t="s">
        <v>46</v>
      </c>
      <c r="E8" s="154" t="str">
        <f>IF(①申請者情報!$D$43="","",①申請者情報!$D$43)</f>
        <v/>
      </c>
      <c r="J8" s="80"/>
    </row>
    <row r="9" spans="1:16" ht="16.149999999999999" customHeight="1" x14ac:dyDescent="0.4">
      <c r="B9" s="8"/>
      <c r="D9" s="37" t="s">
        <v>47</v>
      </c>
      <c r="E9" s="167"/>
    </row>
    <row r="10" spans="1:16" ht="16.149999999999999" customHeight="1" x14ac:dyDescent="0.4">
      <c r="D10" s="37" t="s">
        <v>48</v>
      </c>
      <c r="E10" s="167"/>
      <c r="F10" s="63"/>
      <c r="G10" s="1" t="s">
        <v>49</v>
      </c>
    </row>
    <row r="11" spans="1:16" x14ac:dyDescent="0.4">
      <c r="C11" s="8"/>
      <c r="D11" s="37" t="s">
        <v>50</v>
      </c>
      <c r="G11" s="75" t="s">
        <v>51</v>
      </c>
      <c r="H11" s="75" t="s">
        <v>52</v>
      </c>
      <c r="I11" s="75" t="s">
        <v>53</v>
      </c>
      <c r="J11" s="161" t="s">
        <v>54</v>
      </c>
      <c r="K11" s="161"/>
      <c r="L11" s="161"/>
      <c r="M11" s="161"/>
      <c r="N11" s="161"/>
      <c r="O11" s="161"/>
      <c r="P11" s="161"/>
    </row>
    <row r="12" spans="1:16" x14ac:dyDescent="0.4">
      <c r="B12" s="8"/>
      <c r="D12" s="37" t="s">
        <v>55</v>
      </c>
      <c r="E12" s="168"/>
      <c r="G12" s="162" t="str">
        <f>IF($E$9="","",EDATE(H12,-12))</f>
        <v/>
      </c>
      <c r="H12" s="162" t="str">
        <f>IF($E$9="","",EDATE(I12,-12))</f>
        <v/>
      </c>
      <c r="I12" s="162" t="str">
        <f>IF($E$9="","",$E$9)</f>
        <v/>
      </c>
      <c r="J12" s="162" t="str">
        <f t="shared" ref="J12:P12" si="0">IF($E$9="","",EDATE(I12,12))</f>
        <v/>
      </c>
      <c r="K12" s="162" t="str">
        <f t="shared" si="0"/>
        <v/>
      </c>
      <c r="L12" s="162" t="str">
        <f t="shared" si="0"/>
        <v/>
      </c>
      <c r="M12" s="162" t="str">
        <f t="shared" si="0"/>
        <v/>
      </c>
      <c r="N12" s="162" t="str">
        <f t="shared" si="0"/>
        <v/>
      </c>
      <c r="O12" s="162" t="str">
        <f t="shared" si="0"/>
        <v/>
      </c>
      <c r="P12" s="162" t="str">
        <f t="shared" si="0"/>
        <v/>
      </c>
    </row>
    <row r="13" spans="1:16" x14ac:dyDescent="0.4">
      <c r="D13" s="1"/>
      <c r="E13" s="147" t="str">
        <f>IF(E12="","",IF(①申請者情報!$D$26="該当する",EDATE($E$12,12),$E$12))</f>
        <v/>
      </c>
      <c r="G13" s="137" t="str">
        <f>IFERROR(IF(AND(G12&lt;&gt;"",$E$13=G12),"基準年",IF($E$13&lt;G12,IF(YEAR(G12)-YEAR($E$13)&lt;4,"事業化報告"&amp;YEAR(G12)-YEAR($E$13)&amp;"年目","－"),"")),"")</f>
        <v/>
      </c>
      <c r="H13" s="137" t="str">
        <f t="shared" ref="H13:P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row>
    <row r="14" spans="1:16" ht="19.5" x14ac:dyDescent="0.4">
      <c r="B14" s="22" t="s">
        <v>56</v>
      </c>
      <c r="D14" s="1"/>
      <c r="F14" s="32"/>
    </row>
    <row r="15" spans="1:16" x14ac:dyDescent="0.35">
      <c r="B15" s="61">
        <f>MAX($B$14:B14)+1</f>
        <v>1</v>
      </c>
      <c r="C15" s="54" t="s">
        <v>57</v>
      </c>
      <c r="D15" s="30"/>
      <c r="E15" s="31"/>
      <c r="F15" s="31"/>
      <c r="G15" s="11"/>
      <c r="H15" s="11"/>
      <c r="I15" s="11"/>
      <c r="J15" s="11"/>
      <c r="K15" s="11"/>
      <c r="L15" s="11"/>
      <c r="M15" s="11"/>
      <c r="N15" s="11"/>
      <c r="O15" s="11"/>
      <c r="P15" s="11"/>
    </row>
    <row r="16" spans="1:16" ht="29.25" customHeight="1" x14ac:dyDescent="0.4">
      <c r="C16" s="141"/>
      <c r="D16" s="5" t="str">
        <f>MAX($B$15:B16)&amp;"-"&amp;COUNTA($D$15:D15)+1</f>
        <v>1-1</v>
      </c>
      <c r="E16" s="24" t="s">
        <v>58</v>
      </c>
      <c r="F16" s="25"/>
      <c r="G16" s="169"/>
      <c r="H16" s="169"/>
      <c r="I16" s="169"/>
      <c r="J16" s="21"/>
      <c r="K16" s="21"/>
      <c r="L16" s="21"/>
      <c r="M16" s="21"/>
      <c r="N16" s="21"/>
      <c r="O16" s="21"/>
      <c r="P16" s="21"/>
    </row>
    <row r="17" spans="2:16" ht="29.25" customHeight="1" x14ac:dyDescent="0.4">
      <c r="C17" s="9"/>
      <c r="D17" s="5" t="str">
        <f>MAX($B$15:B17)&amp;"-"&amp;COUNTA($D$15:D16)+1</f>
        <v>1-2</v>
      </c>
      <c r="E17" s="138" t="s">
        <v>59</v>
      </c>
      <c r="F17" s="23"/>
      <c r="G17" s="169"/>
      <c r="H17" s="169"/>
      <c r="I17" s="169"/>
      <c r="J17" s="21"/>
      <c r="K17" s="21"/>
      <c r="L17" s="21"/>
      <c r="M17" s="21"/>
      <c r="N17" s="21"/>
      <c r="O17" s="21"/>
      <c r="P17" s="21"/>
    </row>
    <row r="18" spans="2:16" ht="29.25" customHeight="1" x14ac:dyDescent="0.4">
      <c r="C18" s="9"/>
      <c r="D18" s="5" t="str">
        <f>MAX($B$15:B18)&amp;"-"&amp;COUNTA($D$15:D17)+1</f>
        <v>1-3</v>
      </c>
      <c r="E18" s="138" t="s">
        <v>60</v>
      </c>
      <c r="F18" s="23"/>
      <c r="G18" s="169"/>
      <c r="H18" s="169"/>
      <c r="I18" s="169"/>
      <c r="J18" s="21"/>
      <c r="K18" s="21"/>
      <c r="L18" s="21"/>
      <c r="M18" s="21"/>
      <c r="N18" s="21"/>
      <c r="O18" s="21"/>
      <c r="P18" s="21"/>
    </row>
    <row r="19" spans="2:16" ht="29.25" customHeight="1" x14ac:dyDescent="0.4">
      <c r="C19" s="9"/>
      <c r="D19" s="5" t="str">
        <f>MAX($B$15:B19)&amp;"-"&amp;COUNTA($D$15:D18)+1</f>
        <v>1-4</v>
      </c>
      <c r="E19" s="139" t="s">
        <v>61</v>
      </c>
      <c r="F19" s="23"/>
      <c r="G19" s="169"/>
      <c r="H19" s="169"/>
      <c r="I19" s="169"/>
      <c r="J19" s="21"/>
      <c r="K19" s="21"/>
      <c r="L19" s="21"/>
      <c r="M19" s="21"/>
      <c r="N19" s="21"/>
      <c r="O19" s="21"/>
      <c r="P19" s="21"/>
    </row>
    <row r="20" spans="2:16" ht="29.25" customHeight="1" x14ac:dyDescent="0.4">
      <c r="C20" s="9"/>
      <c r="D20" s="5" t="str">
        <f>MAX($B$15:B20)&amp;"-"&amp;COUNTA($D$15:D19)+1</f>
        <v>1-5</v>
      </c>
      <c r="E20" s="139" t="s">
        <v>62</v>
      </c>
      <c r="F20" s="23"/>
      <c r="G20" s="169"/>
      <c r="H20" s="169"/>
      <c r="I20" s="169"/>
      <c r="J20" s="21"/>
      <c r="K20" s="21"/>
      <c r="L20" s="21"/>
      <c r="M20" s="21"/>
      <c r="N20" s="21"/>
      <c r="O20" s="21"/>
      <c r="P20" s="21"/>
    </row>
    <row r="21" spans="2:16" ht="29.25" customHeight="1" x14ac:dyDescent="0.4">
      <c r="C21" s="9"/>
      <c r="D21" s="5" t="str">
        <f>MAX($B$15:B21)&amp;"-"&amp;COUNTA($D$15:D20)+1</f>
        <v>1-6</v>
      </c>
      <c r="E21" s="24" t="s">
        <v>63</v>
      </c>
      <c r="F21" s="25"/>
      <c r="G21" s="169"/>
      <c r="H21" s="169"/>
      <c r="I21" s="169"/>
      <c r="J21" s="21"/>
      <c r="K21" s="21"/>
      <c r="L21" s="21"/>
      <c r="M21" s="21"/>
      <c r="N21" s="21"/>
      <c r="O21" s="21"/>
      <c r="P21" s="21"/>
    </row>
    <row r="22" spans="2:16" ht="29.25" customHeight="1" x14ac:dyDescent="0.4">
      <c r="C22" s="9"/>
      <c r="D22" s="5" t="str">
        <f>MAX($B$15:B22)&amp;"-"&amp;COUNTA($D$15:D21)+1</f>
        <v>1-7</v>
      </c>
      <c r="E22" s="138" t="s">
        <v>64</v>
      </c>
      <c r="F22" s="23"/>
      <c r="G22" s="169"/>
      <c r="H22" s="169"/>
      <c r="I22" s="169"/>
      <c r="J22" s="21"/>
      <c r="K22" s="21"/>
      <c r="L22" s="21"/>
      <c r="M22" s="21"/>
      <c r="N22" s="21"/>
      <c r="O22" s="21"/>
      <c r="P22" s="21"/>
    </row>
    <row r="23" spans="2:16" ht="29.25" customHeight="1" x14ac:dyDescent="0.4">
      <c r="C23" s="9"/>
      <c r="D23" s="5" t="str">
        <f>MAX($B$15:B23)&amp;"-"&amp;COUNTA($D$15:D22)+1</f>
        <v>1-8</v>
      </c>
      <c r="E23" s="138" t="s">
        <v>65</v>
      </c>
      <c r="F23" s="23"/>
      <c r="G23" s="169"/>
      <c r="H23" s="169"/>
      <c r="I23" s="169"/>
      <c r="J23" s="21"/>
      <c r="K23" s="21"/>
      <c r="L23" s="21"/>
      <c r="M23" s="21"/>
      <c r="N23" s="21"/>
      <c r="O23" s="21"/>
      <c r="P23" s="21"/>
    </row>
    <row r="24" spans="2:16"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row>
    <row r="25" spans="2:16" x14ac:dyDescent="0.4">
      <c r="D25" s="43"/>
      <c r="E25" s="42"/>
      <c r="F25" s="42"/>
      <c r="G25" s="42"/>
      <c r="H25" s="42"/>
      <c r="I25" s="42"/>
      <c r="J25" s="42"/>
      <c r="K25" s="42"/>
      <c r="L25" s="42"/>
      <c r="M25" s="42"/>
      <c r="N25" s="42"/>
      <c r="O25" s="42"/>
      <c r="P25" s="42"/>
    </row>
    <row r="26" spans="2:16" x14ac:dyDescent="0.35">
      <c r="B26" s="61">
        <f>MAX($B$14:B25)+1</f>
        <v>2</v>
      </c>
      <c r="C26" s="54" t="s">
        <v>67</v>
      </c>
      <c r="D26" s="30"/>
      <c r="E26" s="31"/>
      <c r="F26" s="31"/>
      <c r="G26" s="11"/>
      <c r="H26" s="11"/>
      <c r="I26" s="11"/>
      <c r="J26" s="11"/>
      <c r="K26" s="11"/>
      <c r="L26" s="11"/>
      <c r="M26" s="11"/>
      <c r="N26" s="11"/>
      <c r="O26" s="11"/>
      <c r="P26" s="11"/>
    </row>
    <row r="27" spans="2:16" ht="29.25" customHeight="1" x14ac:dyDescent="0.4">
      <c r="C27" s="42"/>
      <c r="D27" s="5" t="str">
        <f>MAX($B$15:B27)&amp;"-"&amp;COUNTA($D$26:D26)+1</f>
        <v>2-1</v>
      </c>
      <c r="E27" s="24" t="s">
        <v>68</v>
      </c>
      <c r="F27" s="23"/>
      <c r="G27" s="169"/>
      <c r="H27" s="169"/>
      <c r="I27" s="169"/>
      <c r="J27" s="169"/>
      <c r="K27" s="169"/>
      <c r="L27" s="169"/>
      <c r="M27" s="169"/>
      <c r="N27" s="120"/>
      <c r="O27" s="120"/>
      <c r="P27" s="120"/>
    </row>
    <row r="28" spans="2:16" ht="29.25" customHeight="1" x14ac:dyDescent="0.4">
      <c r="D28" s="5" t="str">
        <f>MAX($B$15:B28)&amp;"-"&amp;COUNTA($D$26:D27)+1</f>
        <v>2-2</v>
      </c>
      <c r="E28" s="24" t="s">
        <v>69</v>
      </c>
      <c r="F28" s="23"/>
      <c r="G28" s="169"/>
      <c r="H28" s="169"/>
      <c r="I28" s="169"/>
      <c r="J28" s="169"/>
      <c r="K28" s="169"/>
      <c r="L28" s="169"/>
      <c r="M28" s="169"/>
      <c r="N28" s="120"/>
      <c r="O28" s="120"/>
      <c r="P28" s="120"/>
    </row>
    <row r="29" spans="2:16" ht="29.25" customHeight="1" x14ac:dyDescent="0.4">
      <c r="D29" s="5" t="str">
        <f>MAX($B$15:B29)&amp;"-"&amp;COUNTA($D$26:D28)+1</f>
        <v>2-3</v>
      </c>
      <c r="E29" s="24" t="s">
        <v>70</v>
      </c>
      <c r="F29" s="23"/>
      <c r="G29" s="169"/>
      <c r="H29" s="169"/>
      <c r="I29" s="169"/>
      <c r="J29" s="169"/>
      <c r="K29" s="169"/>
      <c r="L29" s="169"/>
      <c r="M29" s="169"/>
      <c r="N29" s="120"/>
      <c r="O29" s="120"/>
      <c r="P29" s="120"/>
    </row>
    <row r="30" spans="2:16" ht="29.25" customHeight="1" x14ac:dyDescent="0.4">
      <c r="D30" s="5" t="str">
        <f>MAX($B$15:B30)&amp;"-"&amp;COUNTA($D$26:D29)+1</f>
        <v>2-4</v>
      </c>
      <c r="E30" s="24" t="s">
        <v>71</v>
      </c>
      <c r="F30" s="23"/>
      <c r="G30" s="169"/>
      <c r="H30" s="169"/>
      <c r="I30" s="169"/>
      <c r="J30" s="169"/>
      <c r="K30" s="169"/>
      <c r="L30" s="169"/>
      <c r="M30" s="169"/>
      <c r="N30" s="120"/>
      <c r="O30" s="120"/>
      <c r="P30" s="120"/>
    </row>
    <row r="31" spans="2:16" ht="29.25" customHeight="1" x14ac:dyDescent="0.4">
      <c r="C31" s="9"/>
      <c r="D31" s="5" t="str">
        <f>MAX($B$15:B31)&amp;"-"&amp;COUNTA($D$26:D30)+1</f>
        <v>2-5</v>
      </c>
      <c r="E31" s="24" t="s">
        <v>72</v>
      </c>
      <c r="F31" s="23"/>
      <c r="G31" s="169"/>
      <c r="H31" s="169"/>
      <c r="I31" s="169"/>
      <c r="J31" s="169"/>
      <c r="K31" s="169"/>
      <c r="L31" s="169"/>
      <c r="M31" s="169"/>
      <c r="N31" s="120"/>
      <c r="O31" s="120"/>
      <c r="P31" s="120"/>
    </row>
    <row r="32" spans="2:16" ht="29.25" customHeight="1" x14ac:dyDescent="0.4">
      <c r="C32" s="9"/>
      <c r="D32" s="5" t="str">
        <f>MAX($B$15:B32)&amp;"-"&amp;COUNTA($D$26:D31)+1</f>
        <v>2-6</v>
      </c>
      <c r="E32" s="24" t="s">
        <v>73</v>
      </c>
      <c r="F32" s="23"/>
      <c r="G32" s="169"/>
      <c r="H32" s="169"/>
      <c r="I32" s="169"/>
      <c r="J32" s="169"/>
      <c r="K32" s="169"/>
      <c r="L32" s="169"/>
      <c r="M32" s="169"/>
      <c r="N32" s="120"/>
      <c r="O32" s="120"/>
      <c r="P32" s="120"/>
    </row>
    <row r="33" spans="2:18"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row>
    <row r="34" spans="2:18" ht="29.25" customHeight="1" x14ac:dyDescent="0.4">
      <c r="C34" s="9"/>
      <c r="D34" s="5" t="str">
        <f>MAX($B$15:B34)&amp;"-"&amp;COUNTA($D$26:D33)+1</f>
        <v>2-8</v>
      </c>
      <c r="E34" s="143" t="s">
        <v>75</v>
      </c>
      <c r="F34" s="25" t="s">
        <v>76</v>
      </c>
      <c r="G34" s="171"/>
    </row>
    <row r="35" spans="2:18" ht="29.25" customHeight="1" x14ac:dyDescent="0.4">
      <c r="C35" s="9"/>
      <c r="D35" s="5" t="str">
        <f>MAX($B$15:B35)&amp;"-"&amp;COUNTA($D$26:D34)+1</f>
        <v>2-9</v>
      </c>
      <c r="E35" s="143" t="s">
        <v>77</v>
      </c>
      <c r="F35" s="23" t="s">
        <v>78</v>
      </c>
      <c r="G35" s="169"/>
      <c r="H35" s="120"/>
      <c r="I35" s="170"/>
      <c r="J35" s="120"/>
      <c r="K35" s="120"/>
      <c r="L35" s="120"/>
      <c r="M35" s="120"/>
      <c r="N35" s="120"/>
      <c r="O35" s="120"/>
      <c r="P35" s="120"/>
    </row>
    <row r="36" spans="2:18" ht="29.25" customHeight="1" x14ac:dyDescent="0.4">
      <c r="C36" s="9"/>
      <c r="D36" s="5" t="str">
        <f>MAX($B$15:B36)&amp;"-"&amp;COUNTA($D$26:D35)+1</f>
        <v>2-10</v>
      </c>
      <c r="E36" s="143" t="s">
        <v>79</v>
      </c>
      <c r="F36" s="25" t="s">
        <v>78</v>
      </c>
      <c r="G36" s="169"/>
      <c r="H36" s="120"/>
      <c r="I36" s="170"/>
      <c r="J36" s="120"/>
      <c r="K36" s="120"/>
      <c r="L36" s="120"/>
      <c r="M36" s="120"/>
      <c r="N36" s="120"/>
      <c r="O36" s="120"/>
      <c r="P36" s="120"/>
    </row>
    <row r="37" spans="2:18" ht="29.25" customHeight="1" x14ac:dyDescent="0.4">
      <c r="C37" s="9"/>
      <c r="D37" s="5" t="str">
        <f>MAX($B$15:B37)&amp;"-"&amp;COUNTA($D$26:D36)+1</f>
        <v>2-11</v>
      </c>
      <c r="E37" s="143" t="s">
        <v>80</v>
      </c>
      <c r="F37" s="23" t="s">
        <v>78</v>
      </c>
      <c r="G37" s="169"/>
      <c r="H37" s="120"/>
      <c r="I37" s="170"/>
      <c r="J37" s="120"/>
      <c r="K37" s="120"/>
      <c r="L37" s="120"/>
      <c r="M37" s="120"/>
      <c r="N37" s="120"/>
      <c r="O37" s="120"/>
      <c r="P37" s="120"/>
    </row>
    <row r="38" spans="2:18" ht="29.25" customHeight="1" x14ac:dyDescent="0.4">
      <c r="C38" s="9"/>
      <c r="D38" s="7" t="str">
        <f>MAX($B$15:B38)&amp;"-"&amp;COUNTA($D$26:D37)+1</f>
        <v>2-12</v>
      </c>
      <c r="E38" s="142" t="s">
        <v>81</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row>
    <row r="39" spans="2:18" ht="29.25" customHeight="1" x14ac:dyDescent="0.4">
      <c r="C39" s="9"/>
      <c r="D39" s="7" t="str">
        <f>MAX($B$15:B39)&amp;"-"&amp;COUNTA($D$26:D38)+1</f>
        <v>2-13</v>
      </c>
      <c r="E39" s="142" t="s">
        <v>82</v>
      </c>
      <c r="F39" s="28"/>
      <c r="G39" s="12" t="str">
        <f t="shared" ref="G39:P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row>
    <row r="40" spans="2:18" ht="29.25" customHeight="1" x14ac:dyDescent="0.4">
      <c r="C40" s="9"/>
      <c r="D40" s="7" t="str">
        <f>MAX($B$15:B40)&amp;"-"&amp;COUNTA($D$26:D39)+1</f>
        <v>2-14</v>
      </c>
      <c r="E40" s="142" t="s">
        <v>83</v>
      </c>
      <c r="F40" s="27" t="s">
        <v>84</v>
      </c>
      <c r="G40" s="14"/>
      <c r="H40" s="56" t="str">
        <f t="shared" ref="H40:P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row>
    <row r="41" spans="2:18"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row>
    <row r="42" spans="2:18"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row>
    <row r="43" spans="2:18"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row>
    <row r="44" spans="2:18"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row>
    <row r="45" spans="2:18"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row>
    <row r="46" spans="2:18" x14ac:dyDescent="0.4">
      <c r="D46" s="43"/>
      <c r="E46" s="42"/>
      <c r="F46" s="42"/>
      <c r="G46" s="42"/>
      <c r="H46" s="42"/>
      <c r="I46" s="42"/>
      <c r="J46" s="42"/>
      <c r="K46" s="42"/>
      <c r="L46" s="42"/>
      <c r="M46" s="42"/>
      <c r="N46" s="42"/>
      <c r="O46" s="42"/>
      <c r="P46" s="42"/>
    </row>
    <row r="47" spans="2:18" x14ac:dyDescent="0.35">
      <c r="B47" s="61">
        <f>MAX($B$14:B46)+1</f>
        <v>3</v>
      </c>
      <c r="C47" s="54" t="s">
        <v>91</v>
      </c>
      <c r="D47" s="30"/>
      <c r="E47" s="31"/>
      <c r="F47" s="31"/>
      <c r="G47" s="11"/>
      <c r="H47" s="11"/>
      <c r="I47" s="11"/>
      <c r="J47" s="11"/>
      <c r="K47" s="11"/>
      <c r="L47" s="11"/>
      <c r="M47" s="11"/>
      <c r="N47" s="11"/>
      <c r="O47" s="11"/>
      <c r="P47" s="11"/>
    </row>
    <row r="48" spans="2:18" ht="29.25" customHeight="1" x14ac:dyDescent="0.4">
      <c r="C48" s="42"/>
      <c r="D48" s="5" t="str">
        <f>MAX($B$15:B48)&amp;"-"&amp;COUNTA($D$47:D47)+1</f>
        <v>3-1</v>
      </c>
      <c r="E48" s="24" t="s">
        <v>92</v>
      </c>
      <c r="F48" s="23" t="s">
        <v>93</v>
      </c>
      <c r="G48" s="169"/>
      <c r="H48" s="120"/>
      <c r="I48" s="170"/>
      <c r="J48" s="21"/>
      <c r="K48" s="21"/>
      <c r="L48" s="21"/>
      <c r="M48" s="21"/>
      <c r="N48" s="21"/>
      <c r="O48" s="21"/>
      <c r="P48" s="21"/>
      <c r="Q48" s="76" t="s">
        <v>94</v>
      </c>
      <c r="R48" s="76"/>
    </row>
    <row r="49" spans="2:18" ht="29.25" customHeight="1" x14ac:dyDescent="0.4">
      <c r="D49" s="5" t="str">
        <f>MAX($B$15:B49)&amp;"-"&amp;COUNTA($D$47:D48)+1</f>
        <v>3-2</v>
      </c>
      <c r="E49" s="24" t="s">
        <v>95</v>
      </c>
      <c r="F49" s="23"/>
      <c r="G49" s="169"/>
      <c r="H49" s="120"/>
      <c r="I49" s="170"/>
      <c r="J49" s="21"/>
      <c r="K49" s="21"/>
      <c r="L49" s="21"/>
      <c r="M49" s="21"/>
      <c r="N49" s="21"/>
      <c r="O49" s="21"/>
      <c r="P49" s="21"/>
    </row>
    <row r="50" spans="2:18" ht="29.25" customHeight="1" x14ac:dyDescent="0.4">
      <c r="D50" s="5" t="str">
        <f>MAX($B$15:B50)&amp;"-"&amp;COUNTA($D$47:D49)+1</f>
        <v>3-3</v>
      </c>
      <c r="E50" s="24" t="s">
        <v>96</v>
      </c>
      <c r="F50" s="23" t="s">
        <v>97</v>
      </c>
      <c r="G50" s="169"/>
      <c r="H50" s="120"/>
      <c r="I50" s="170"/>
      <c r="J50" s="21"/>
      <c r="K50" s="21"/>
      <c r="L50" s="21"/>
      <c r="M50" s="21"/>
      <c r="N50" s="21"/>
      <c r="O50" s="21"/>
      <c r="P50" s="21"/>
      <c r="Q50" s="76" t="s">
        <v>98</v>
      </c>
      <c r="R50" s="76"/>
    </row>
    <row r="51" spans="2:18" ht="29.25" customHeight="1" x14ac:dyDescent="0.4">
      <c r="D51" s="5" t="str">
        <f>MAX($B$15:B51)&amp;"-"&amp;COUNTA($D$47:D50)+1</f>
        <v>3-4</v>
      </c>
      <c r="E51" s="24" t="s">
        <v>99</v>
      </c>
      <c r="F51" s="23" t="s">
        <v>97</v>
      </c>
      <c r="G51" s="169"/>
      <c r="H51" s="120"/>
      <c r="I51" s="170"/>
      <c r="J51" s="21"/>
      <c r="K51" s="21"/>
      <c r="L51" s="21"/>
      <c r="M51" s="21"/>
      <c r="N51" s="21"/>
      <c r="O51" s="21"/>
      <c r="P51" s="21"/>
      <c r="Q51" s="76" t="s">
        <v>100</v>
      </c>
    </row>
    <row r="52" spans="2:18" x14ac:dyDescent="0.4">
      <c r="E52" s="6"/>
      <c r="F52" s="6"/>
    </row>
    <row r="53" spans="2:18" x14ac:dyDescent="0.35">
      <c r="B53" s="61">
        <f>MAX($B$14:B52)+1</f>
        <v>4</v>
      </c>
      <c r="C53" s="53" t="s">
        <v>101</v>
      </c>
    </row>
    <row r="54" spans="2:18" ht="29.25" customHeight="1" x14ac:dyDescent="0.4">
      <c r="C54" s="42"/>
      <c r="D54" s="5" t="str">
        <f>MAX($B$15:B54)&amp;"-"&amp;COUNTA($D$53:D53)+1</f>
        <v>4-1</v>
      </c>
      <c r="E54" s="24" t="s">
        <v>102</v>
      </c>
      <c r="F54" s="23" t="s">
        <v>103</v>
      </c>
      <c r="G54" s="172"/>
      <c r="H54" s="128" t="s">
        <v>104</v>
      </c>
    </row>
    <row r="55" spans="2:18" ht="29.25" customHeight="1" x14ac:dyDescent="0.4">
      <c r="D55" s="5" t="str">
        <f>MAX($B$15:B55)&amp;"-"&amp;COUNTA($D$53:D54)+1</f>
        <v>4-2</v>
      </c>
      <c r="E55" s="24" t="s">
        <v>105</v>
      </c>
      <c r="F55" s="23" t="s">
        <v>103</v>
      </c>
      <c r="G55" s="172"/>
      <c r="H55" s="128" t="s">
        <v>106</v>
      </c>
    </row>
    <row r="56" spans="2:18" ht="29.25" customHeight="1" x14ac:dyDescent="0.4">
      <c r="D56" s="5" t="str">
        <f>MAX($B$15:B56)&amp;"-"&amp;COUNTA($D$53:D55)+1</f>
        <v>4-3</v>
      </c>
      <c r="E56" s="31" t="s">
        <v>107</v>
      </c>
      <c r="F56" s="23" t="s">
        <v>103</v>
      </c>
      <c r="G56" s="173"/>
    </row>
    <row r="57" spans="2:18" ht="29.25" customHeight="1" x14ac:dyDescent="0.4">
      <c r="D57" s="5" t="str">
        <f>MAX($B$15:B57)&amp;"-"&amp;COUNTA($D$53:D56)+1</f>
        <v>4-4</v>
      </c>
      <c r="E57" s="31" t="s">
        <v>108</v>
      </c>
      <c r="F57" s="23" t="s">
        <v>103</v>
      </c>
      <c r="G57" s="173"/>
    </row>
    <row r="58" spans="2:18" x14ac:dyDescent="0.4">
      <c r="E58" s="76" t="s">
        <v>109</v>
      </c>
      <c r="F58" s="6"/>
      <c r="G58" s="6"/>
      <c r="H58" s="6"/>
    </row>
    <row r="59" spans="2:18" x14ac:dyDescent="0.4">
      <c r="E59" s="6"/>
      <c r="F59" s="6"/>
    </row>
    <row r="60" spans="2:18" ht="19.5" x14ac:dyDescent="0.4">
      <c r="B60" s="22" t="s">
        <v>110</v>
      </c>
      <c r="D60" s="1"/>
    </row>
    <row r="61" spans="2:18" x14ac:dyDescent="0.35">
      <c r="B61" s="61">
        <f>MAX($B$14:B60)+1</f>
        <v>5</v>
      </c>
      <c r="C61" s="53" t="s">
        <v>111</v>
      </c>
      <c r="D61" s="4"/>
      <c r="E61" s="6"/>
      <c r="F61" s="6"/>
    </row>
    <row r="62" spans="2:18" x14ac:dyDescent="0.4">
      <c r="B62" s="61"/>
      <c r="C62" s="152" t="s">
        <v>112</v>
      </c>
      <c r="D62" s="4"/>
      <c r="E62" s="6"/>
      <c r="F62" s="6"/>
    </row>
    <row r="63" spans="2:18" x14ac:dyDescent="0.4">
      <c r="B63" s="61"/>
      <c r="C63" s="152" t="s">
        <v>113</v>
      </c>
      <c r="D63" s="4"/>
      <c r="E63" s="6"/>
      <c r="F63" s="6"/>
    </row>
    <row r="64" spans="2:18" ht="29.25" customHeight="1" x14ac:dyDescent="0.4">
      <c r="C64" s="42"/>
      <c r="D64" s="5" t="str">
        <f>MAX($B$15:B64)&amp;"-"&amp;COUNTA($D$61:D61)+1</f>
        <v>5-1</v>
      </c>
      <c r="E64" s="24" t="s">
        <v>68</v>
      </c>
      <c r="F64" s="23"/>
      <c r="G64" s="169"/>
      <c r="H64" s="120"/>
      <c r="I64" s="170"/>
      <c r="J64" s="120"/>
      <c r="K64" s="120"/>
      <c r="L64" s="120"/>
      <c r="M64" s="120"/>
      <c r="N64" s="120"/>
      <c r="O64" s="120"/>
      <c r="P64" s="120"/>
    </row>
    <row r="65" spans="3:16" ht="29.25" customHeight="1" x14ac:dyDescent="0.4">
      <c r="D65" s="5" t="str">
        <f>MAX($B$15:B65)&amp;"-"&amp;COUNTA($D$61:D64)+1</f>
        <v>5-2</v>
      </c>
      <c r="E65" s="24" t="s">
        <v>69</v>
      </c>
      <c r="F65" s="23"/>
      <c r="G65" s="169"/>
      <c r="H65" s="120"/>
      <c r="I65" s="170"/>
      <c r="J65" s="120"/>
      <c r="K65" s="120"/>
      <c r="L65" s="120"/>
      <c r="M65" s="120"/>
      <c r="N65" s="120"/>
      <c r="O65" s="120"/>
      <c r="P65" s="120"/>
    </row>
    <row r="66" spans="3:16" ht="29.25" customHeight="1" x14ac:dyDescent="0.4">
      <c r="D66" s="5" t="str">
        <f>MAX($B$15:B66)&amp;"-"&amp;COUNTA($D$61:D65)+1</f>
        <v>5-3</v>
      </c>
      <c r="E66" s="24" t="s">
        <v>70</v>
      </c>
      <c r="F66" s="23"/>
      <c r="G66" s="169"/>
      <c r="H66" s="120"/>
      <c r="I66" s="170"/>
      <c r="J66" s="120"/>
      <c r="K66" s="120"/>
      <c r="L66" s="120"/>
      <c r="M66" s="120"/>
      <c r="N66" s="120"/>
      <c r="O66" s="120"/>
      <c r="P66" s="120"/>
    </row>
    <row r="67" spans="3:16" ht="29.25" customHeight="1" x14ac:dyDescent="0.4">
      <c r="C67" s="9"/>
      <c r="D67" s="7" t="str">
        <f>MAX($B$15:B67)&amp;"-"&amp;COUNTA($D$61:D66)+1</f>
        <v>5-4</v>
      </c>
      <c r="E67" s="26" t="s">
        <v>71</v>
      </c>
      <c r="F67" s="27"/>
      <c r="G67" s="83">
        <f>+G96+G115+G134+G153+G172+G191</f>
        <v>0</v>
      </c>
      <c r="H67" s="84">
        <f t="shared" ref="H67:P68" si="13">+H96+H115+H134+H153+H172+H191</f>
        <v>0</v>
      </c>
      <c r="I67" s="85">
        <f t="shared" si="13"/>
        <v>0</v>
      </c>
      <c r="J67" s="84">
        <f t="shared" si="13"/>
        <v>0</v>
      </c>
      <c r="K67" s="84">
        <f t="shared" si="13"/>
        <v>0</v>
      </c>
      <c r="L67" s="84">
        <f t="shared" si="13"/>
        <v>0</v>
      </c>
      <c r="M67" s="84">
        <f t="shared" si="13"/>
        <v>0</v>
      </c>
      <c r="N67" s="84">
        <f t="shared" si="13"/>
        <v>0</v>
      </c>
      <c r="O67" s="84">
        <f t="shared" si="13"/>
        <v>0</v>
      </c>
      <c r="P67" s="84">
        <f t="shared" si="13"/>
        <v>0</v>
      </c>
    </row>
    <row r="68" spans="3:16" ht="29.25" customHeight="1" x14ac:dyDescent="0.4">
      <c r="C68" s="9"/>
      <c r="D68" s="7" t="str">
        <f>MAX($B$15:B68)&amp;"-"&amp;COUNTA($D$61:D67)+1</f>
        <v>5-5</v>
      </c>
      <c r="E68" s="26" t="s">
        <v>72</v>
      </c>
      <c r="F68" s="27"/>
      <c r="G68" s="83">
        <f>+G97+G116+G135+G154+G173+G192</f>
        <v>0</v>
      </c>
      <c r="H68" s="84">
        <f t="shared" si="13"/>
        <v>0</v>
      </c>
      <c r="I68" s="85">
        <f t="shared" si="13"/>
        <v>0</v>
      </c>
      <c r="J68" s="84">
        <f t="shared" si="13"/>
        <v>0</v>
      </c>
      <c r="K68" s="84">
        <f t="shared" si="13"/>
        <v>0</v>
      </c>
      <c r="L68" s="84">
        <f t="shared" si="13"/>
        <v>0</v>
      </c>
      <c r="M68" s="84">
        <f t="shared" si="13"/>
        <v>0</v>
      </c>
      <c r="N68" s="84">
        <f t="shared" si="13"/>
        <v>0</v>
      </c>
      <c r="O68" s="84">
        <f t="shared" si="13"/>
        <v>0</v>
      </c>
      <c r="P68" s="84">
        <f>+P97+P116+P135+P154+P173+P192</f>
        <v>0</v>
      </c>
    </row>
    <row r="69" spans="3:16" ht="29.25" customHeight="1" x14ac:dyDescent="0.4">
      <c r="C69" s="9"/>
      <c r="D69" s="5" t="str">
        <f>MAX($B$15:B69)&amp;"-"&amp;COUNTA($D$61:D68)+1</f>
        <v>5-6</v>
      </c>
      <c r="E69" s="24" t="s">
        <v>73</v>
      </c>
      <c r="F69" s="23"/>
      <c r="G69" s="169"/>
      <c r="H69" s="120"/>
      <c r="I69" s="170"/>
      <c r="J69" s="120"/>
      <c r="K69" s="120"/>
      <c r="L69" s="120"/>
      <c r="M69" s="120"/>
      <c r="N69" s="120"/>
      <c r="O69" s="120"/>
      <c r="P69" s="120"/>
    </row>
    <row r="70" spans="3:16"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row>
    <row r="71" spans="3:16" ht="29.25" customHeight="1" x14ac:dyDescent="0.4">
      <c r="C71" s="9"/>
      <c r="D71" s="7" t="str">
        <f>MAX($B$15:B71)&amp;"-"&amp;COUNTA($D$61:D70)+1</f>
        <v>5-8</v>
      </c>
      <c r="E71" s="142" t="s">
        <v>77</v>
      </c>
      <c r="F71" s="27" t="s">
        <v>78</v>
      </c>
      <c r="G71" s="83">
        <f>IF($G$34="就業時間換算","",+G98+G117+G136+G155+G174+G193)</f>
        <v>0</v>
      </c>
      <c r="H71" s="84">
        <f t="shared" ref="H71:P71" si="15">IF($G$34="就業時間換算","",+H98+H117+H136+H155+H174+H193)</f>
        <v>0</v>
      </c>
      <c r="I71" s="85">
        <f t="shared" si="15"/>
        <v>0</v>
      </c>
      <c r="J71" s="84">
        <f t="shared" si="15"/>
        <v>0</v>
      </c>
      <c r="K71" s="84">
        <f t="shared" si="15"/>
        <v>0</v>
      </c>
      <c r="L71" s="84">
        <f t="shared" si="15"/>
        <v>0</v>
      </c>
      <c r="M71" s="84">
        <f t="shared" si="15"/>
        <v>0</v>
      </c>
      <c r="N71" s="84">
        <f t="shared" si="15"/>
        <v>0</v>
      </c>
      <c r="O71" s="84">
        <f t="shared" si="15"/>
        <v>0</v>
      </c>
      <c r="P71" s="84">
        <f t="shared" si="15"/>
        <v>0</v>
      </c>
    </row>
    <row r="72" spans="3:16" ht="29.25" customHeight="1" x14ac:dyDescent="0.4">
      <c r="C72" s="9"/>
      <c r="D72" s="7" t="str">
        <f>MAX($B$15:B72)&amp;"-"&amp;COUNTA($D$61:D71)+1</f>
        <v>5-9</v>
      </c>
      <c r="E72" s="142" t="s">
        <v>79</v>
      </c>
      <c r="F72" s="28" t="s">
        <v>78</v>
      </c>
      <c r="G72" s="83">
        <f>IF($G$34="人数換算","",+G99+G118+G137+G156+G175+G194)</f>
        <v>0</v>
      </c>
      <c r="H72" s="84">
        <f t="shared" ref="H72:P72" si="16">IF($G$34="人数換算","",+H99+H118+H137+H156+H175+H194)</f>
        <v>0</v>
      </c>
      <c r="I72" s="85">
        <f t="shared" si="16"/>
        <v>0</v>
      </c>
      <c r="J72" s="84">
        <f t="shared" si="16"/>
        <v>0</v>
      </c>
      <c r="K72" s="84">
        <f t="shared" si="16"/>
        <v>0</v>
      </c>
      <c r="L72" s="84">
        <f t="shared" si="16"/>
        <v>0</v>
      </c>
      <c r="M72" s="84">
        <f t="shared" si="16"/>
        <v>0</v>
      </c>
      <c r="N72" s="84">
        <f t="shared" si="16"/>
        <v>0</v>
      </c>
      <c r="O72" s="84">
        <f t="shared" si="16"/>
        <v>0</v>
      </c>
      <c r="P72" s="84">
        <f t="shared" si="16"/>
        <v>0</v>
      </c>
    </row>
    <row r="73" spans="3:16" ht="29.25" customHeight="1" x14ac:dyDescent="0.4">
      <c r="C73" s="9"/>
      <c r="D73" s="7" t="str">
        <f>MAX($B$15:B73)&amp;"-"&amp;COUNTA($D$61:D72)+1</f>
        <v>5-10</v>
      </c>
      <c r="E73" s="142" t="s">
        <v>80</v>
      </c>
      <c r="F73" s="28" t="s">
        <v>78</v>
      </c>
      <c r="G73" s="83">
        <f>+G100+G119+G138+G157+G176+G195</f>
        <v>0</v>
      </c>
      <c r="H73" s="84">
        <f t="shared" ref="H73:P73" si="17">+H100+H119+H138+H157+H176+H195</f>
        <v>0</v>
      </c>
      <c r="I73" s="85">
        <f t="shared" si="17"/>
        <v>0</v>
      </c>
      <c r="J73" s="84">
        <f t="shared" si="17"/>
        <v>0</v>
      </c>
      <c r="K73" s="84">
        <f t="shared" si="17"/>
        <v>0</v>
      </c>
      <c r="L73" s="84">
        <f t="shared" si="17"/>
        <v>0</v>
      </c>
      <c r="M73" s="84">
        <f t="shared" si="17"/>
        <v>0</v>
      </c>
      <c r="N73" s="84">
        <f t="shared" si="17"/>
        <v>0</v>
      </c>
      <c r="O73" s="84">
        <f t="shared" si="17"/>
        <v>0</v>
      </c>
      <c r="P73" s="84">
        <f t="shared" si="17"/>
        <v>0</v>
      </c>
    </row>
    <row r="74" spans="3:16"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row>
    <row r="75" spans="3:16" ht="29.25" customHeight="1" x14ac:dyDescent="0.4">
      <c r="C75" s="9"/>
      <c r="D75" s="7" t="str">
        <f>MAX($B$15:B75)&amp;"-"&amp;COUNTA($D$61:D74)+1</f>
        <v>5-12</v>
      </c>
      <c r="E75" s="142" t="s">
        <v>82</v>
      </c>
      <c r="F75" s="28"/>
      <c r="G75" s="12" t="str">
        <f>IFERROR(+G67/G72,"")</f>
        <v/>
      </c>
      <c r="H75" s="13" t="str">
        <f>IFERROR(+H67/H72,"")</f>
        <v/>
      </c>
      <c r="I75" s="20" t="str">
        <f t="shared" ref="I75:P75" si="19">IFERROR(+I67/I72,"")</f>
        <v/>
      </c>
      <c r="J75" s="13" t="str">
        <f>IFERROR(+J67/J72,"")</f>
        <v/>
      </c>
      <c r="K75" s="13" t="str">
        <f t="shared" si="19"/>
        <v/>
      </c>
      <c r="L75" s="13" t="str">
        <f t="shared" si="19"/>
        <v/>
      </c>
      <c r="M75" s="13" t="str">
        <f t="shared" si="19"/>
        <v/>
      </c>
      <c r="N75" s="13" t="str">
        <f t="shared" si="19"/>
        <v/>
      </c>
      <c r="O75" s="13" t="str">
        <f t="shared" si="19"/>
        <v/>
      </c>
      <c r="P75" s="13" t="str">
        <f t="shared" si="19"/>
        <v/>
      </c>
    </row>
    <row r="76" spans="3:16" ht="29.25" customHeight="1" x14ac:dyDescent="0.4">
      <c r="C76" s="9"/>
      <c r="D76" s="7" t="str">
        <f>MAX($B$15:B76)&amp;"-"&amp;COUNTA($D$61:D75)+1</f>
        <v>5-13</v>
      </c>
      <c r="E76" s="142" t="s">
        <v>83</v>
      </c>
      <c r="F76" s="27" t="s">
        <v>84</v>
      </c>
      <c r="G76" s="14"/>
      <c r="H76" s="56" t="str">
        <f>IFERROR((H74-G74)/G74,"")</f>
        <v/>
      </c>
      <c r="I76" s="57" t="str">
        <f t="shared" ref="I76:P77" si="20">IFERROR((I74-H74)/H74,"")</f>
        <v/>
      </c>
      <c r="J76" s="56" t="str">
        <f t="shared" si="20"/>
        <v/>
      </c>
      <c r="K76" s="56" t="str">
        <f t="shared" si="20"/>
        <v/>
      </c>
      <c r="L76" s="56" t="str">
        <f t="shared" si="20"/>
        <v/>
      </c>
      <c r="M76" s="56" t="str">
        <f t="shared" si="20"/>
        <v/>
      </c>
      <c r="N76" s="56" t="str">
        <f t="shared" si="20"/>
        <v/>
      </c>
      <c r="O76" s="56" t="str">
        <f t="shared" si="20"/>
        <v/>
      </c>
      <c r="P76" s="56" t="str">
        <f t="shared" si="20"/>
        <v/>
      </c>
    </row>
    <row r="77" spans="3:16"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row>
    <row r="78" spans="3:16" ht="29.25" customHeight="1" x14ac:dyDescent="0.4">
      <c r="C78" s="9"/>
      <c r="D78" s="7" t="str">
        <f>MAX($B$15:B78)&amp;"-"&amp;COUNTA($D$61:D77)+1</f>
        <v>5-15</v>
      </c>
      <c r="E78" s="142" t="s">
        <v>87</v>
      </c>
      <c r="F78" s="27"/>
      <c r="G78" s="83" t="str">
        <f t="shared" ref="G78" si="21">IFERROR(+G68/G73,"")</f>
        <v/>
      </c>
      <c r="H78" s="84" t="str">
        <f>IFERROR(+H68/H73,"")</f>
        <v/>
      </c>
      <c r="I78" s="84" t="str">
        <f t="shared" ref="I78:P78" si="22">IFERROR(+I68/I73,"")</f>
        <v/>
      </c>
      <c r="J78" s="84" t="str">
        <f t="shared" si="22"/>
        <v/>
      </c>
      <c r="K78" s="84" t="str">
        <f t="shared" si="22"/>
        <v/>
      </c>
      <c r="L78" s="84" t="str">
        <f t="shared" si="22"/>
        <v/>
      </c>
      <c r="M78" s="84" t="str">
        <f t="shared" si="22"/>
        <v/>
      </c>
      <c r="N78" s="84" t="str">
        <f t="shared" si="22"/>
        <v/>
      </c>
      <c r="O78" s="84" t="str">
        <f t="shared" si="22"/>
        <v/>
      </c>
      <c r="P78" s="84" t="str">
        <f t="shared" si="22"/>
        <v/>
      </c>
    </row>
    <row r="79" spans="3:16" ht="29.25" customHeight="1" x14ac:dyDescent="0.4">
      <c r="C79" s="9"/>
      <c r="D79" s="7" t="str">
        <f>MAX($B$15:B79)&amp;"-"&amp;COUNTA($D$61:D78)+1</f>
        <v>5-16</v>
      </c>
      <c r="E79" s="142" t="s">
        <v>88</v>
      </c>
      <c r="F79" s="27" t="s">
        <v>84</v>
      </c>
      <c r="G79" s="14"/>
      <c r="H79" s="56" t="str">
        <f>IFERROR((H78-G78)/G78,"")</f>
        <v/>
      </c>
      <c r="I79" s="57" t="str">
        <f>IFERROR((I78-H78)/H78,"")</f>
        <v/>
      </c>
      <c r="J79" s="56" t="str">
        <f t="shared" ref="J79:P79" si="23">IFERROR((J78-I78)/I78,"")</f>
        <v/>
      </c>
      <c r="K79" s="56" t="str">
        <f t="shared" si="23"/>
        <v/>
      </c>
      <c r="L79" s="56" t="str">
        <f t="shared" si="23"/>
        <v/>
      </c>
      <c r="M79" s="56" t="str">
        <f t="shared" si="23"/>
        <v/>
      </c>
      <c r="N79" s="56" t="str">
        <f t="shared" si="23"/>
        <v/>
      </c>
      <c r="O79" s="56" t="str">
        <f t="shared" si="23"/>
        <v/>
      </c>
      <c r="P79" s="56" t="str">
        <f t="shared" si="23"/>
        <v/>
      </c>
    </row>
    <row r="80" spans="3:16" ht="29.25" customHeight="1" x14ac:dyDescent="0.4">
      <c r="C80" s="9"/>
      <c r="D80" s="7" t="str">
        <f>MAX($B$15:B80)&amp;"-"&amp;COUNTA($D$61:D79)+1</f>
        <v>5-17</v>
      </c>
      <c r="E80" s="142" t="s">
        <v>89</v>
      </c>
      <c r="F80" s="27"/>
      <c r="G80" s="12" t="str">
        <f>IFERROR(+G70/(G71+G73),"")</f>
        <v/>
      </c>
      <c r="H80" s="13" t="str">
        <f t="shared" ref="H80:P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row>
    <row r="81" spans="2:17"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P81" si="26">IFERROR(+J70/(J72+J73),"")</f>
        <v/>
      </c>
      <c r="K81" s="13" t="str">
        <f t="shared" si="26"/>
        <v/>
      </c>
      <c r="L81" s="13" t="str">
        <f t="shared" si="26"/>
        <v/>
      </c>
      <c r="M81" s="13" t="str">
        <f t="shared" si="26"/>
        <v/>
      </c>
      <c r="N81" s="13" t="str">
        <f t="shared" si="26"/>
        <v/>
      </c>
      <c r="O81" s="13" t="str">
        <f t="shared" si="26"/>
        <v/>
      </c>
      <c r="P81" s="13" t="str">
        <f t="shared" si="26"/>
        <v/>
      </c>
    </row>
    <row r="82" spans="2:17" ht="29.25" customHeight="1" x14ac:dyDescent="0.4">
      <c r="D82" s="5" t="str">
        <f>MAX($B$15:B82)&amp;"-"&amp;COUNTA($D$61:D81)+1</f>
        <v>5-19</v>
      </c>
      <c r="E82" s="24" t="s">
        <v>114</v>
      </c>
      <c r="F82" s="23" t="s">
        <v>84</v>
      </c>
      <c r="G82" s="174"/>
      <c r="H82" s="80" t="s">
        <v>115</v>
      </c>
    </row>
    <row r="83" spans="2:17" x14ac:dyDescent="0.4">
      <c r="E83" s="6"/>
      <c r="F83" s="6"/>
    </row>
    <row r="84" spans="2:17" x14ac:dyDescent="0.35">
      <c r="B84" s="61">
        <f>MAX($B$14:B83)+1</f>
        <v>6</v>
      </c>
      <c r="C84" s="53" t="s">
        <v>116</v>
      </c>
      <c r="D84" s="60"/>
      <c r="E84" s="11"/>
      <c r="F84" s="11"/>
      <c r="G84" s="11"/>
    </row>
    <row r="85" spans="2:17" ht="29.25" customHeight="1" x14ac:dyDescent="0.4">
      <c r="D85" s="5" t="str">
        <f>MAX($B$15:B85)&amp;"-"&amp;COUNTA($D$84:D84)+1</f>
        <v>6-1</v>
      </c>
      <c r="E85" s="31" t="s">
        <v>117</v>
      </c>
      <c r="F85" s="23" t="s">
        <v>103</v>
      </c>
      <c r="G85" s="175"/>
      <c r="I85" s="44"/>
    </row>
    <row r="86" spans="2:17" ht="29.25" customHeight="1" x14ac:dyDescent="0.4">
      <c r="D86" s="5" t="str">
        <f>MAX($B$15:B86)&amp;"-"&amp;COUNTA($D$84:D85)+1</f>
        <v>6-2</v>
      </c>
      <c r="E86" s="31" t="s">
        <v>118</v>
      </c>
      <c r="F86" s="23" t="s">
        <v>119</v>
      </c>
      <c r="G86" s="176"/>
      <c r="H86" s="176"/>
      <c r="I86" s="176"/>
      <c r="J86" s="176"/>
      <c r="K86" s="176"/>
    </row>
    <row r="87" spans="2:17" x14ac:dyDescent="0.4">
      <c r="C87" s="9"/>
      <c r="D87" s="9"/>
      <c r="E87" s="86" t="s">
        <v>120</v>
      </c>
      <c r="F87" s="49"/>
      <c r="G87" s="42"/>
      <c r="H87" s="42"/>
    </row>
    <row r="88" spans="2:17" x14ac:dyDescent="0.4">
      <c r="E88" s="6"/>
      <c r="F88" s="6"/>
    </row>
    <row r="89" spans="2:17" ht="19.5" thickBot="1" x14ac:dyDescent="0.45">
      <c r="B89" s="82"/>
      <c r="C89" s="54" t="s">
        <v>121</v>
      </c>
      <c r="D89" s="4"/>
      <c r="E89" s="6"/>
      <c r="F89" s="6"/>
    </row>
    <row r="90" spans="2:17" ht="29.25" customHeight="1" thickBot="1" x14ac:dyDescent="0.45">
      <c r="D90" s="155">
        <f>COUNTA($D108:D$108)+1</f>
        <v>1</v>
      </c>
      <c r="E90" s="156" t="s">
        <v>122</v>
      </c>
      <c r="F90" s="157"/>
      <c r="G90" s="158" t="str">
        <f>IF($G$85="","",$G$85)</f>
        <v/>
      </c>
      <c r="H90" s="6"/>
      <c r="M90" s="146" t="s">
        <v>123</v>
      </c>
      <c r="N90" s="58" t="s">
        <v>124</v>
      </c>
      <c r="O90" s="58" t="s">
        <v>125</v>
      </c>
      <c r="P90" s="58" t="str">
        <f>"基準："&amp;$G90</f>
        <v>基準：</v>
      </c>
    </row>
    <row r="91" spans="2:17" ht="29.25" customHeight="1" x14ac:dyDescent="0.4">
      <c r="D91" s="60">
        <f>COUNTA($D$108:D109)+1</f>
        <v>2</v>
      </c>
      <c r="E91" s="62" t="s">
        <v>126</v>
      </c>
      <c r="F91" s="66" t="s">
        <v>103</v>
      </c>
      <c r="G91" s="177"/>
      <c r="H91" s="6"/>
      <c r="M91" s="145" t="s">
        <v>127</v>
      </c>
      <c r="N91" s="145" t="str">
        <f>IF($G$34="就業時間換算","－",IFERROR(((HLOOKUP(DATE(YEAR($E$13)+3,MONTH($E$9),DAY($E$9)),$G95:$P106,7,FALSE))/(HLOOKUP(DATE(YEAR($E$13),MONTH($E$9),DAY($E$9)),$G95:$P106,7,FALSE)))^(1/3)-1,""))</f>
        <v/>
      </c>
      <c r="O91" s="159" t="str">
        <f>IF($G$34="人数換算","－",IFERROR(((HLOOKUP(DATE(YEAR($E$13)+3,MONTH($E$9),DAY($E$9)),$G95:$P106,8,FALSE))/(HLOOKUP(DATE(YEAR($E$13),MONTH($E$9),DAY($E$9)),$G95:$P106,8,FALSE)))^(1/3)-1,""))</f>
        <v/>
      </c>
      <c r="P91" s="188" t="str">
        <f>IFERROR(VLOOKUP($G90,【参考】最低賃金の5年間の年平均の年平均上昇率!$B$4:$C$50,2,FALSE),"")</f>
        <v/>
      </c>
      <c r="Q91" s="148" t="str">
        <f>IF($G$34="人数換算",$N91,IF($G$34="就業時間換算",$O91,""))</f>
        <v/>
      </c>
    </row>
    <row r="92" spans="2:17" ht="29.25" customHeight="1" x14ac:dyDescent="0.4">
      <c r="D92" s="60">
        <f>COUNTA($D$108:D110)+1</f>
        <v>3</v>
      </c>
      <c r="E92" s="62" t="s">
        <v>128</v>
      </c>
      <c r="F92" s="36" t="s">
        <v>103</v>
      </c>
      <c r="G92" s="178"/>
      <c r="H92" s="6"/>
      <c r="M92" s="145" t="s">
        <v>129</v>
      </c>
      <c r="N92" s="145" t="str">
        <f>IF(AND(COUNTA($G100:$P100)&gt;0,SUMIF($G100:$P100,"&lt;&gt;"&amp;"")=0),"－",IFERROR(((HLOOKUP(DATE(YEAR($E$13)+3,MONTH($E$9),DAY($E$9)),$G95:$P106,11,FALSE))/(HLOOKUP(DATE(YEAR($E$13),MONTH($E$9),DAY($E$9)),$G95:$P106,11,FALSE)))^(1/3)-1,""))</f>
        <v/>
      </c>
      <c r="O92" s="160" t="s">
        <v>130</v>
      </c>
      <c r="P92" s="189"/>
    </row>
    <row r="93" spans="2:17" x14ac:dyDescent="0.4">
      <c r="D93" s="1"/>
      <c r="E93" s="76" t="s">
        <v>109</v>
      </c>
      <c r="G93" s="1" t="s">
        <v>131</v>
      </c>
    </row>
    <row r="94" spans="2:17" x14ac:dyDescent="0.4">
      <c r="D94" s="1"/>
      <c r="G94" s="75" t="s">
        <v>51</v>
      </c>
      <c r="H94" s="75" t="s">
        <v>52</v>
      </c>
      <c r="I94" s="75" t="s">
        <v>53</v>
      </c>
      <c r="J94" s="161" t="s">
        <v>54</v>
      </c>
      <c r="K94" s="161"/>
      <c r="L94" s="161"/>
      <c r="M94" s="161"/>
      <c r="N94" s="161"/>
      <c r="O94" s="161"/>
      <c r="P94" s="161"/>
    </row>
    <row r="95" spans="2:17"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 si="28">IF($I95="","",EDATE(O95,12))</f>
        <v/>
      </c>
    </row>
    <row r="96" spans="2:17" ht="29.25" customHeight="1" x14ac:dyDescent="0.4">
      <c r="D96" s="5">
        <f>COUNTA($D$108:D114)+1</f>
        <v>4</v>
      </c>
      <c r="E96" s="24" t="s">
        <v>71</v>
      </c>
      <c r="F96" s="23"/>
      <c r="G96" s="169"/>
      <c r="H96" s="120"/>
      <c r="I96" s="170"/>
      <c r="J96" s="120"/>
      <c r="K96" s="120"/>
      <c r="L96" s="120"/>
      <c r="M96" s="120"/>
      <c r="N96" s="120"/>
      <c r="O96" s="120"/>
      <c r="P96" s="120"/>
    </row>
    <row r="97" spans="2:17" ht="29.25" customHeight="1" x14ac:dyDescent="0.4">
      <c r="C97" s="9"/>
      <c r="D97" s="5">
        <f>COUNTA($D$108:D115)+1</f>
        <v>5</v>
      </c>
      <c r="E97" s="24" t="s">
        <v>72</v>
      </c>
      <c r="F97" s="23"/>
      <c r="G97" s="169"/>
      <c r="H97" s="120"/>
      <c r="I97" s="170"/>
      <c r="J97" s="120"/>
      <c r="K97" s="120"/>
      <c r="L97" s="120"/>
      <c r="M97" s="120"/>
      <c r="N97" s="120"/>
      <c r="O97" s="120"/>
      <c r="P97" s="120"/>
    </row>
    <row r="98" spans="2:17" ht="29.25" customHeight="1" x14ac:dyDescent="0.4">
      <c r="C98" s="9"/>
      <c r="D98" s="5">
        <f>COUNTA($D$108:D116)+1</f>
        <v>6</v>
      </c>
      <c r="E98" s="24" t="s">
        <v>77</v>
      </c>
      <c r="F98" s="23" t="s">
        <v>78</v>
      </c>
      <c r="G98" s="169"/>
      <c r="H98" s="120"/>
      <c r="I98" s="170"/>
      <c r="J98" s="120"/>
      <c r="K98" s="120"/>
      <c r="L98" s="120"/>
      <c r="M98" s="120"/>
      <c r="N98" s="120"/>
      <c r="O98" s="120"/>
      <c r="P98" s="120"/>
    </row>
    <row r="99" spans="2:17" ht="29.25" customHeight="1" x14ac:dyDescent="0.4">
      <c r="C99" s="9"/>
      <c r="D99" s="5">
        <f>COUNTA($D$108:D117)+1</f>
        <v>7</v>
      </c>
      <c r="E99" s="24" t="s">
        <v>79</v>
      </c>
      <c r="F99" s="25" t="s">
        <v>78</v>
      </c>
      <c r="G99" s="169"/>
      <c r="H99" s="120"/>
      <c r="I99" s="170"/>
      <c r="J99" s="120"/>
      <c r="K99" s="120"/>
      <c r="L99" s="120"/>
      <c r="M99" s="120"/>
      <c r="N99" s="120"/>
      <c r="O99" s="120"/>
      <c r="P99" s="120"/>
    </row>
    <row r="100" spans="2:17" ht="29.25" customHeight="1" x14ac:dyDescent="0.4">
      <c r="C100" s="9"/>
      <c r="D100" s="5">
        <f>COUNTA($D$108:D118)+1</f>
        <v>8</v>
      </c>
      <c r="E100" s="24" t="s">
        <v>80</v>
      </c>
      <c r="F100" s="23" t="s">
        <v>132</v>
      </c>
      <c r="G100" s="169"/>
      <c r="H100" s="120"/>
      <c r="I100" s="170"/>
      <c r="J100" s="120"/>
      <c r="K100" s="120"/>
      <c r="L100" s="120"/>
      <c r="M100" s="120"/>
      <c r="N100" s="120"/>
      <c r="O100" s="120"/>
      <c r="P100" s="120"/>
    </row>
    <row r="101" spans="2:17"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row>
    <row r="102" spans="2:17"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row>
    <row r="103" spans="2:17"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row>
    <row r="104" spans="2:17"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row>
    <row r="105" spans="2:17"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row>
    <row r="106" spans="2:17"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row>
    <row r="107" spans="2:17" x14ac:dyDescent="0.4">
      <c r="E107" s="50"/>
    </row>
    <row r="108" spans="2:17" ht="19.5" thickBot="1" x14ac:dyDescent="0.45">
      <c r="B108" s="82"/>
      <c r="C108" s="54" t="s">
        <v>133</v>
      </c>
      <c r="D108" s="4"/>
      <c r="E108" s="6"/>
      <c r="F108" s="6"/>
      <c r="M108" s="144"/>
    </row>
    <row r="109" spans="2:17" ht="29.25" customHeight="1" thickBot="1" x14ac:dyDescent="0.45">
      <c r="D109" s="155">
        <f>COUNTA($D$108:D108)+1</f>
        <v>1</v>
      </c>
      <c r="E109" s="156" t="s">
        <v>122</v>
      </c>
      <c r="F109" s="157"/>
      <c r="G109" s="158" t="str">
        <f>IF($G$86="","",$G$86)</f>
        <v/>
      </c>
      <c r="L109" s="37"/>
      <c r="M109" s="146" t="s">
        <v>123</v>
      </c>
      <c r="N109" s="58" t="s">
        <v>124</v>
      </c>
      <c r="O109" s="58" t="s">
        <v>125</v>
      </c>
      <c r="P109" s="58" t="str">
        <f>"基準："&amp;$G109</f>
        <v>基準：</v>
      </c>
    </row>
    <row r="110" spans="2:17" ht="29.25" customHeight="1" x14ac:dyDescent="0.4">
      <c r="D110" s="60">
        <f>COUNTA($D$108:D109)+1</f>
        <v>2</v>
      </c>
      <c r="E110" s="62" t="s">
        <v>126</v>
      </c>
      <c r="F110" s="66" t="s">
        <v>103</v>
      </c>
      <c r="G110" s="177"/>
      <c r="H110" s="6"/>
      <c r="M110" s="145" t="s">
        <v>127</v>
      </c>
      <c r="N110" s="145" t="str">
        <f>IF($G$34="就業時間換算","－",IFERROR(((HLOOKUP(DATE(YEAR($E$13)+3,MONTH($E$9),DAY($E$9)),$G114:$P125,7,FALSE))/(HLOOKUP(DATE(YEAR($E$13),MONTH($E$9),DAY($E$9)),$G114:$P125,7,FALSE)))^(1/3)-1,""))</f>
        <v/>
      </c>
      <c r="O110" s="159" t="str">
        <f>IF($G$34="人数換算","－",IFERROR(((HLOOKUP(DATE(YEAR($E$13)+3,MONTH($E$9),DAY($E$9)),$G114:$P125,8,FALSE))/(HLOOKUP(DATE(YEAR($E$13),MONTH($E$9),DAY($E$9)),$G114:$P125,8,FALSE)))^(1/3)-1,""))</f>
        <v/>
      </c>
      <c r="P110" s="188" t="str">
        <f>IFERROR(VLOOKUP($G109,【参考】最低賃金の5年間の年平均の年平均上昇率!$B$4:$C$50,2,FALSE),"")</f>
        <v/>
      </c>
      <c r="Q110" s="148" t="str">
        <f>IF($G$34="人数換算",$N110,IF($G$34="就業時間換算",$O110,""))</f>
        <v/>
      </c>
    </row>
    <row r="111" spans="2:17" ht="29.25" customHeight="1" x14ac:dyDescent="0.4">
      <c r="D111" s="60">
        <f>COUNTA($D$108:D110)+1</f>
        <v>3</v>
      </c>
      <c r="E111" s="62" t="s">
        <v>128</v>
      </c>
      <c r="F111" s="36" t="s">
        <v>103</v>
      </c>
      <c r="G111" s="178"/>
      <c r="H111" s="6"/>
      <c r="M111" s="145" t="s">
        <v>129</v>
      </c>
      <c r="N111" s="145" t="str">
        <f>IF(AND(COUNTA($G119:$P119)&gt;0,SUMIF($G119:$P119,"&lt;&gt;"&amp;"")=0),"－",IFERROR(((HLOOKUP(DATE(YEAR($E$13)+3,MONTH($E$9),DAY($E$9)),$G114:$P125,11,FALSE))/(HLOOKUP(DATE(YEAR($E$13),MONTH($E$9),DAY($E$9)),$G114:$P125,11,FALSE)))^(1/3)-1,""))</f>
        <v/>
      </c>
      <c r="O111" s="160" t="s">
        <v>130</v>
      </c>
      <c r="P111" s="189"/>
    </row>
    <row r="112" spans="2:17" x14ac:dyDescent="0.4">
      <c r="D112" s="1"/>
      <c r="E112" s="76" t="s">
        <v>109</v>
      </c>
      <c r="G112" s="1" t="s">
        <v>131</v>
      </c>
    </row>
    <row r="113" spans="2:16" x14ac:dyDescent="0.4">
      <c r="D113" s="1"/>
      <c r="G113" s="75" t="s">
        <v>51</v>
      </c>
      <c r="H113" s="75" t="s">
        <v>52</v>
      </c>
      <c r="I113" s="75" t="s">
        <v>53</v>
      </c>
      <c r="J113" s="161" t="s">
        <v>54</v>
      </c>
      <c r="K113" s="161"/>
      <c r="L113" s="161"/>
      <c r="M113" s="161"/>
      <c r="N113" s="161"/>
      <c r="O113" s="161"/>
      <c r="P113" s="161"/>
    </row>
    <row r="114" spans="2:16" x14ac:dyDescent="0.4">
      <c r="D114" s="11"/>
      <c r="E114" s="11"/>
      <c r="F114" s="65"/>
      <c r="G114" s="74" t="str">
        <f>IF($I114="","",EDATE(H114,-12))</f>
        <v/>
      </c>
      <c r="H114" s="74" t="str">
        <f>IF($I114="","",EDATE(I114,-12))</f>
        <v/>
      </c>
      <c r="I114" s="74" t="str">
        <f>IF($I$12="","",$I$12)</f>
        <v/>
      </c>
      <c r="J114" s="74" t="str">
        <f>IF($I114="","",EDATE(I114,12))</f>
        <v/>
      </c>
      <c r="K114" s="74" t="str">
        <f t="shared" ref="K114:P114" si="36">IF($I114="","",EDATE(J114,12))</f>
        <v/>
      </c>
      <c r="L114" s="74" t="str">
        <f t="shared" si="36"/>
        <v/>
      </c>
      <c r="M114" s="74" t="str">
        <f t="shared" si="36"/>
        <v/>
      </c>
      <c r="N114" s="74" t="str">
        <f t="shared" si="36"/>
        <v/>
      </c>
      <c r="O114" s="74" t="str">
        <f>IF($I114="","",EDATE(N114,12))</f>
        <v/>
      </c>
      <c r="P114" s="74" t="str">
        <f t="shared" si="36"/>
        <v/>
      </c>
    </row>
    <row r="115" spans="2:16" ht="29.25" customHeight="1" x14ac:dyDescent="0.4">
      <c r="D115" s="5">
        <f>COUNTA($D$108:D114)+1</f>
        <v>4</v>
      </c>
      <c r="E115" s="24" t="s">
        <v>71</v>
      </c>
      <c r="F115" s="23"/>
      <c r="G115" s="169"/>
      <c r="H115" s="120"/>
      <c r="I115" s="170"/>
      <c r="J115" s="120"/>
      <c r="K115" s="120"/>
      <c r="L115" s="120"/>
      <c r="M115" s="120"/>
      <c r="N115" s="120"/>
      <c r="O115" s="120"/>
      <c r="P115" s="120"/>
    </row>
    <row r="116" spans="2:16" ht="29.25" customHeight="1" x14ac:dyDescent="0.4">
      <c r="C116" s="9"/>
      <c r="D116" s="5">
        <f>COUNTA($D$108:D115)+1</f>
        <v>5</v>
      </c>
      <c r="E116" s="24" t="s">
        <v>72</v>
      </c>
      <c r="F116" s="23"/>
      <c r="G116" s="169"/>
      <c r="H116" s="120"/>
      <c r="I116" s="170"/>
      <c r="J116" s="120"/>
      <c r="K116" s="120"/>
      <c r="L116" s="120"/>
      <c r="M116" s="120"/>
      <c r="N116" s="120"/>
      <c r="O116" s="120"/>
      <c r="P116" s="120"/>
    </row>
    <row r="117" spans="2:16" ht="29.25" customHeight="1" x14ac:dyDescent="0.4">
      <c r="C117" s="9"/>
      <c r="D117" s="5">
        <f>COUNTA($D$108:D116)+1</f>
        <v>6</v>
      </c>
      <c r="E117" s="24" t="s">
        <v>77</v>
      </c>
      <c r="F117" s="23" t="s">
        <v>78</v>
      </c>
      <c r="G117" s="169"/>
      <c r="H117" s="120"/>
      <c r="I117" s="170"/>
      <c r="J117" s="120"/>
      <c r="K117" s="120"/>
      <c r="L117" s="120"/>
      <c r="M117" s="120"/>
      <c r="N117" s="120"/>
      <c r="O117" s="120"/>
      <c r="P117" s="120"/>
    </row>
    <row r="118" spans="2:16" ht="29.25" customHeight="1" x14ac:dyDescent="0.4">
      <c r="C118" s="9"/>
      <c r="D118" s="5">
        <f>COUNTA($D$108:D117)+1</f>
        <v>7</v>
      </c>
      <c r="E118" s="24" t="s">
        <v>79</v>
      </c>
      <c r="F118" s="25" t="s">
        <v>78</v>
      </c>
      <c r="G118" s="169"/>
      <c r="H118" s="120"/>
      <c r="I118" s="170"/>
      <c r="J118" s="120"/>
      <c r="K118" s="120"/>
      <c r="L118" s="120"/>
      <c r="M118" s="120"/>
      <c r="N118" s="120"/>
      <c r="O118" s="120"/>
      <c r="P118" s="120"/>
    </row>
    <row r="119" spans="2:16" ht="29.25" customHeight="1" x14ac:dyDescent="0.4">
      <c r="C119" s="9"/>
      <c r="D119" s="5">
        <f>COUNTA($D$108:D118)+1</f>
        <v>8</v>
      </c>
      <c r="E119" s="24" t="s">
        <v>80</v>
      </c>
      <c r="F119" s="23" t="s">
        <v>134</v>
      </c>
      <c r="G119" s="169"/>
      <c r="H119" s="120"/>
      <c r="I119" s="170"/>
      <c r="J119" s="120"/>
      <c r="K119" s="120"/>
      <c r="L119" s="120"/>
      <c r="M119" s="120"/>
      <c r="N119" s="120"/>
      <c r="O119" s="120"/>
      <c r="P119" s="120"/>
    </row>
    <row r="120" spans="2:16" ht="29.25" customHeight="1" x14ac:dyDescent="0.4">
      <c r="C120" s="9"/>
      <c r="D120" s="7">
        <f>COUNTA($D$108:D119)+1</f>
        <v>9</v>
      </c>
      <c r="E120" s="26" t="s">
        <v>81</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row>
    <row r="121" spans="2:16" ht="29.25" customHeight="1" x14ac:dyDescent="0.4">
      <c r="C121" s="9"/>
      <c r="D121" s="7">
        <f>COUNTA($D$108:D120)+1</f>
        <v>10</v>
      </c>
      <c r="E121" s="26" t="s">
        <v>82</v>
      </c>
      <c r="F121" s="28"/>
      <c r="G121" s="12" t="str">
        <f>IF($G$34="人数換算","",IFERROR(+G115/G118,""))</f>
        <v/>
      </c>
      <c r="H121" s="13" t="str">
        <f t="shared" ref="H121:P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row>
    <row r="122" spans="2:16" ht="29.25" customHeight="1" x14ac:dyDescent="0.4">
      <c r="C122" s="9"/>
      <c r="D122" s="7">
        <f>COUNTA($D$108:D121)+1</f>
        <v>11</v>
      </c>
      <c r="E122" s="26" t="s">
        <v>83</v>
      </c>
      <c r="F122" s="27" t="s">
        <v>84</v>
      </c>
      <c r="G122" s="14"/>
      <c r="H122" s="56" t="str">
        <f>IFERROR((H120-G120)/G120,"")</f>
        <v/>
      </c>
      <c r="I122" s="57" t="str">
        <f t="shared" ref="I122:P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row>
    <row r="123" spans="2:16"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row>
    <row r="124" spans="2:16" ht="29.25" customHeight="1" x14ac:dyDescent="0.4">
      <c r="C124" s="9"/>
      <c r="D124" s="7">
        <f>COUNTA($D$108:D123)+1</f>
        <v>13</v>
      </c>
      <c r="E124" s="26" t="s">
        <v>87</v>
      </c>
      <c r="F124" s="27"/>
      <c r="G124" s="83" t="str">
        <f>IFERROR(+G116/G119,"")</f>
        <v/>
      </c>
      <c r="H124" s="84" t="str">
        <f>IFERROR(+H116/H119,"")</f>
        <v/>
      </c>
      <c r="I124" s="84" t="str">
        <f t="shared" ref="I124:P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row>
    <row r="125" spans="2:16" ht="29.25" customHeight="1" x14ac:dyDescent="0.4">
      <c r="D125" s="7">
        <f>COUNTA($D$108:D124)+1</f>
        <v>14</v>
      </c>
      <c r="E125" s="26" t="s">
        <v>88</v>
      </c>
      <c r="F125" s="27" t="s">
        <v>84</v>
      </c>
      <c r="G125" s="14"/>
      <c r="H125" s="56" t="str">
        <f>IFERROR((H124-G124)/G124,"")</f>
        <v/>
      </c>
      <c r="I125" s="57" t="str">
        <f>IFERROR((I124-H124)/H124,"")</f>
        <v/>
      </c>
      <c r="J125" s="56" t="str">
        <f t="shared" ref="J125:P125" si="41">IFERROR((J124-I124)/I124,"")</f>
        <v/>
      </c>
      <c r="K125" s="56" t="str">
        <f t="shared" si="41"/>
        <v/>
      </c>
      <c r="L125" s="56" t="str">
        <f t="shared" si="41"/>
        <v/>
      </c>
      <c r="M125" s="56" t="str">
        <f t="shared" si="41"/>
        <v/>
      </c>
      <c r="N125" s="56" t="str">
        <f t="shared" si="41"/>
        <v/>
      </c>
      <c r="O125" s="56" t="str">
        <f t="shared" si="41"/>
        <v/>
      </c>
      <c r="P125" s="56" t="str">
        <f t="shared" si="41"/>
        <v/>
      </c>
    </row>
    <row r="126" spans="2:16" x14ac:dyDescent="0.4">
      <c r="E126" s="50"/>
    </row>
    <row r="127" spans="2:16" ht="19.5" thickBot="1" x14ac:dyDescent="0.45">
      <c r="B127" s="82"/>
      <c r="C127" s="54" t="s">
        <v>135</v>
      </c>
      <c r="D127" s="4"/>
      <c r="E127" s="6"/>
      <c r="F127" s="6"/>
    </row>
    <row r="128" spans="2:16" ht="29.25" customHeight="1" thickBot="1" x14ac:dyDescent="0.45">
      <c r="D128" s="155">
        <f>COUNTA($D$127:D127)+1</f>
        <v>1</v>
      </c>
      <c r="E128" s="156" t="s">
        <v>122</v>
      </c>
      <c r="F128" s="157"/>
      <c r="G128" s="158" t="str">
        <f>IF($H$86="","",$H$86)</f>
        <v/>
      </c>
      <c r="M128" s="146" t="s">
        <v>123</v>
      </c>
      <c r="N128" s="58" t="s">
        <v>124</v>
      </c>
      <c r="O128" s="58" t="s">
        <v>125</v>
      </c>
      <c r="P128" s="58" t="str">
        <f>"基準："&amp;$G128</f>
        <v>基準：</v>
      </c>
    </row>
    <row r="129" spans="3:17" ht="29.25" customHeight="1" x14ac:dyDescent="0.4">
      <c r="D129" s="60">
        <f>COUNTA($D$127:D128)+1</f>
        <v>2</v>
      </c>
      <c r="E129" s="62" t="s">
        <v>126</v>
      </c>
      <c r="F129" s="66" t="s">
        <v>103</v>
      </c>
      <c r="G129" s="177"/>
      <c r="H129" s="6"/>
      <c r="M129" s="145" t="s">
        <v>127</v>
      </c>
      <c r="N129" s="145" t="str">
        <f>IF($G$34="就業時間換算","－",IFERROR(((HLOOKUP(DATE(YEAR($E$13)+3,MONTH($E$9),DAY($E$9)),$G133:$P144,7,FALSE))/(HLOOKUP(DATE(YEAR($E$13),MONTH($E$9),DAY($E$9)),$G133:$P144,7,FALSE)))^(1/3)-1,""))</f>
        <v/>
      </c>
      <c r="O129" s="159" t="str">
        <f>IF($G$34="人数換算","－",IFERROR(((HLOOKUP(DATE(YEAR($E$13)+3,MONTH($E$9),DAY($E$9)),$G133:$P144,8,FALSE))/(HLOOKUP(DATE(YEAR($E$13),MONTH($E$9),DAY($E$9)),$G133:$P144,8,FALSE)))^(1/3)-1,""))</f>
        <v/>
      </c>
      <c r="P129" s="188" t="str">
        <f>IFERROR(VLOOKUP($G128,【参考】最低賃金の5年間の年平均の年平均上昇率!$B$4:$C$50,2,FALSE),"")</f>
        <v/>
      </c>
      <c r="Q129" s="148" t="str">
        <f>IF($G$34="人数換算",$N129,IF($G$34="就業時間換算",$O129,""))</f>
        <v/>
      </c>
    </row>
    <row r="130" spans="3:17" ht="29.25" customHeight="1" x14ac:dyDescent="0.4">
      <c r="D130" s="60">
        <f>COUNTA($D$127:D129)+1</f>
        <v>3</v>
      </c>
      <c r="E130" s="62" t="s">
        <v>128</v>
      </c>
      <c r="F130" s="36" t="s">
        <v>103</v>
      </c>
      <c r="G130" s="178"/>
      <c r="H130" s="6"/>
      <c r="M130" s="145" t="s">
        <v>129</v>
      </c>
      <c r="N130" s="145" t="str">
        <f>IF(AND(COUNTA($G138:$P138)&gt;0,SUMIF($G138:$P138,"&lt;&gt;"&amp;"")=0),"－",IFERROR(((HLOOKUP(DATE(YEAR($E$13)+3,MONTH($E$9),DAY($E$9)),$G133:$P144,11,FALSE))/(HLOOKUP(DATE(YEAR($E$13),MONTH($E$9),DAY($E$9)),$G133:$P144,11,FALSE)))^(1/3)-1,""))</f>
        <v/>
      </c>
      <c r="O130" s="160" t="s">
        <v>130</v>
      </c>
      <c r="P130" s="189"/>
    </row>
    <row r="131" spans="3:17" x14ac:dyDescent="0.4">
      <c r="D131" s="1"/>
      <c r="E131" s="76" t="s">
        <v>109</v>
      </c>
      <c r="G131" s="1" t="s">
        <v>131</v>
      </c>
    </row>
    <row r="132" spans="3:17" x14ac:dyDescent="0.4">
      <c r="D132" s="1"/>
      <c r="G132" s="75" t="s">
        <v>51</v>
      </c>
      <c r="H132" s="75" t="s">
        <v>52</v>
      </c>
      <c r="I132" s="75" t="s">
        <v>53</v>
      </c>
      <c r="J132" s="161" t="s">
        <v>54</v>
      </c>
      <c r="K132" s="161"/>
      <c r="L132" s="161"/>
      <c r="M132" s="161"/>
      <c r="N132" s="161"/>
      <c r="O132" s="161"/>
      <c r="P132" s="161"/>
    </row>
    <row r="133" spans="3:17" x14ac:dyDescent="0.4">
      <c r="D133" s="11"/>
      <c r="E133" s="11"/>
      <c r="F133" s="65"/>
      <c r="G133" s="74" t="str">
        <f>IF($I133="","",EDATE(H133,-12))</f>
        <v/>
      </c>
      <c r="H133" s="74" t="str">
        <f>IF($I133="","",EDATE(I133,-12))</f>
        <v/>
      </c>
      <c r="I133" s="74" t="str">
        <f>IF($I$12="","",$I$12)</f>
        <v/>
      </c>
      <c r="J133" s="74" t="str">
        <f>IF($I133="","",EDATE(I133,12))</f>
        <v/>
      </c>
      <c r="K133" s="74" t="str">
        <f t="shared" ref="K133:P133" si="42">IF($I133="","",EDATE(J133,12))</f>
        <v/>
      </c>
      <c r="L133" s="74" t="str">
        <f t="shared" si="42"/>
        <v/>
      </c>
      <c r="M133" s="74" t="str">
        <f t="shared" si="42"/>
        <v/>
      </c>
      <c r="N133" s="74" t="str">
        <f t="shared" si="42"/>
        <v/>
      </c>
      <c r="O133" s="74" t="str">
        <f t="shared" si="42"/>
        <v/>
      </c>
      <c r="P133" s="74" t="str">
        <f t="shared" si="42"/>
        <v/>
      </c>
    </row>
    <row r="134" spans="3:17" ht="29.25" customHeight="1" x14ac:dyDescent="0.4">
      <c r="D134" s="60">
        <f>COUNTA($D$127:D133)+1</f>
        <v>4</v>
      </c>
      <c r="E134" s="31" t="s">
        <v>71</v>
      </c>
      <c r="F134" s="64"/>
      <c r="G134" s="179"/>
      <c r="H134" s="120"/>
      <c r="I134" s="170"/>
      <c r="J134" s="120"/>
      <c r="K134" s="120"/>
      <c r="L134" s="120"/>
      <c r="M134" s="120"/>
      <c r="N134" s="120"/>
      <c r="O134" s="120"/>
      <c r="P134" s="120"/>
    </row>
    <row r="135" spans="3:17" ht="29.25" customHeight="1" x14ac:dyDescent="0.4">
      <c r="C135" s="9"/>
      <c r="D135" s="60">
        <f>COUNTA($D$127:D134)+1</f>
        <v>5</v>
      </c>
      <c r="E135" s="31" t="s">
        <v>72</v>
      </c>
      <c r="F135" s="64"/>
      <c r="G135" s="179"/>
      <c r="H135" s="120"/>
      <c r="I135" s="170"/>
      <c r="J135" s="120"/>
      <c r="K135" s="120"/>
      <c r="L135" s="120"/>
      <c r="M135" s="120"/>
      <c r="N135" s="120"/>
      <c r="O135" s="120"/>
      <c r="P135" s="120"/>
    </row>
    <row r="136" spans="3:17" ht="29.25" customHeight="1" x14ac:dyDescent="0.4">
      <c r="C136" s="9"/>
      <c r="D136" s="5">
        <f>COUNTA($D$127:D135)+1</f>
        <v>6</v>
      </c>
      <c r="E136" s="24" t="s">
        <v>77</v>
      </c>
      <c r="F136" s="23" t="s">
        <v>78</v>
      </c>
      <c r="G136" s="169"/>
      <c r="H136" s="120"/>
      <c r="I136" s="170"/>
      <c r="J136" s="120"/>
      <c r="K136" s="120"/>
      <c r="L136" s="120"/>
      <c r="M136" s="120"/>
      <c r="N136" s="120"/>
      <c r="O136" s="120"/>
      <c r="P136" s="120"/>
    </row>
    <row r="137" spans="3:17" ht="29.25" customHeight="1" x14ac:dyDescent="0.4">
      <c r="C137" s="9"/>
      <c r="D137" s="5">
        <f>COUNTA($D$127:D136)+1</f>
        <v>7</v>
      </c>
      <c r="E137" s="24" t="s">
        <v>79</v>
      </c>
      <c r="F137" s="25" t="s">
        <v>78</v>
      </c>
      <c r="G137" s="169"/>
      <c r="H137" s="120"/>
      <c r="I137" s="170"/>
      <c r="J137" s="120"/>
      <c r="K137" s="120"/>
      <c r="L137" s="120"/>
      <c r="M137" s="120"/>
      <c r="N137" s="120"/>
      <c r="O137" s="120"/>
      <c r="P137" s="120"/>
    </row>
    <row r="138" spans="3:17" ht="29.25" customHeight="1" x14ac:dyDescent="0.4">
      <c r="C138" s="9"/>
      <c r="D138" s="60">
        <f>COUNTA($D$127:D137)+1</f>
        <v>8</v>
      </c>
      <c r="E138" s="31" t="s">
        <v>80</v>
      </c>
      <c r="F138" s="64" t="s">
        <v>134</v>
      </c>
      <c r="G138" s="179"/>
      <c r="H138" s="120"/>
      <c r="I138" s="170"/>
      <c r="J138" s="120"/>
      <c r="K138" s="120"/>
      <c r="L138" s="120"/>
      <c r="M138" s="120"/>
      <c r="N138" s="120"/>
      <c r="O138" s="120"/>
      <c r="P138" s="120"/>
    </row>
    <row r="139" spans="3:17" ht="29.25" customHeight="1" x14ac:dyDescent="0.4">
      <c r="C139" s="9"/>
      <c r="D139" s="7">
        <f>COUNTA($D$127:D138)+1</f>
        <v>9</v>
      </c>
      <c r="E139" s="26" t="s">
        <v>81</v>
      </c>
      <c r="F139" s="27"/>
      <c r="G139" s="12" t="str">
        <f>IF($G$34="就業時間換算","",IFERROR(+G134/G136,""))</f>
        <v/>
      </c>
      <c r="H139" s="13" t="str">
        <f t="shared" ref="H139:P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row>
    <row r="140" spans="3:17" ht="29.25" customHeight="1" x14ac:dyDescent="0.4">
      <c r="C140" s="9"/>
      <c r="D140" s="7">
        <f>COUNTA($D$127:D139)+1</f>
        <v>10</v>
      </c>
      <c r="E140" s="26" t="s">
        <v>82</v>
      </c>
      <c r="F140" s="28"/>
      <c r="G140" s="12" t="str">
        <f>IF($G$34="人数換算","",IFERROR(+G134/G137,""))</f>
        <v/>
      </c>
      <c r="H140" s="13" t="str">
        <f t="shared" ref="H140:P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row>
    <row r="141" spans="3:17" ht="29.25" customHeight="1" x14ac:dyDescent="0.4">
      <c r="C141" s="9"/>
      <c r="D141" s="7">
        <f>COUNTA($D$127:D140)+1</f>
        <v>11</v>
      </c>
      <c r="E141" s="26" t="s">
        <v>83</v>
      </c>
      <c r="F141" s="27" t="s">
        <v>84</v>
      </c>
      <c r="G141" s="14"/>
      <c r="H141" s="56" t="str">
        <f>IFERROR((H139-G139)/G139,"")</f>
        <v/>
      </c>
      <c r="I141" s="57" t="str">
        <f t="shared" ref="I141:P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row>
    <row r="142" spans="3:17"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row>
    <row r="143" spans="3:17" ht="29.25" customHeight="1" x14ac:dyDescent="0.4">
      <c r="C143" s="9"/>
      <c r="D143" s="7">
        <f>COUNTA($D$127:D142)+1</f>
        <v>13</v>
      </c>
      <c r="E143" s="26" t="s">
        <v>87</v>
      </c>
      <c r="F143" s="27"/>
      <c r="G143" s="83" t="str">
        <f>IFERROR(+G135/G138,"")</f>
        <v/>
      </c>
      <c r="H143" s="84" t="str">
        <f>IFERROR(+H135/H138,"")</f>
        <v/>
      </c>
      <c r="I143" s="84" t="str">
        <f t="shared" ref="I143:P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row>
    <row r="144" spans="3:17" ht="29.25" customHeight="1" x14ac:dyDescent="0.4">
      <c r="D144" s="7">
        <f>COUNTA($D$127:D143)+1</f>
        <v>14</v>
      </c>
      <c r="E144" s="26" t="s">
        <v>88</v>
      </c>
      <c r="F144" s="27" t="s">
        <v>84</v>
      </c>
      <c r="G144" s="14"/>
      <c r="H144" s="56" t="str">
        <f>IFERROR((H143-G143)/G143,"")</f>
        <v/>
      </c>
      <c r="I144" s="57" t="str">
        <f>IFERROR((I143-H143)/H143,"")</f>
        <v/>
      </c>
      <c r="J144" s="56" t="str">
        <f t="shared" ref="J144:P144" si="47">IFERROR((J143-I143)/I143,"")</f>
        <v/>
      </c>
      <c r="K144" s="56" t="str">
        <f t="shared" si="47"/>
        <v/>
      </c>
      <c r="L144" s="56" t="str">
        <f t="shared" si="47"/>
        <v/>
      </c>
      <c r="M144" s="56" t="str">
        <f t="shared" si="47"/>
        <v/>
      </c>
      <c r="N144" s="56" t="str">
        <f t="shared" si="47"/>
        <v/>
      </c>
      <c r="O144" s="56" t="str">
        <f t="shared" si="47"/>
        <v/>
      </c>
      <c r="P144" s="56" t="str">
        <f t="shared" si="47"/>
        <v/>
      </c>
    </row>
    <row r="145" spans="2:17" x14ac:dyDescent="0.4">
      <c r="E145" s="50"/>
    </row>
    <row r="146" spans="2:17" ht="19.5" thickBot="1" x14ac:dyDescent="0.45">
      <c r="B146" s="82"/>
      <c r="C146" s="54" t="s">
        <v>136</v>
      </c>
      <c r="D146" s="4"/>
      <c r="E146" s="6"/>
      <c r="F146" s="6"/>
    </row>
    <row r="147" spans="2:17" ht="29.25" customHeight="1" thickBot="1" x14ac:dyDescent="0.45">
      <c r="D147" s="155">
        <f>COUNTA($D$146:D146)+1</f>
        <v>1</v>
      </c>
      <c r="E147" s="156" t="s">
        <v>122</v>
      </c>
      <c r="F147" s="157"/>
      <c r="G147" s="158" t="str">
        <f>IF($I$86="","",$I$86)</f>
        <v/>
      </c>
      <c r="M147" s="146" t="s">
        <v>123</v>
      </c>
      <c r="N147" s="58" t="s">
        <v>124</v>
      </c>
      <c r="O147" s="58" t="s">
        <v>125</v>
      </c>
      <c r="P147" s="58" t="str">
        <f>"基準："&amp;$G147</f>
        <v>基準：</v>
      </c>
    </row>
    <row r="148" spans="2:17" ht="29.25" customHeight="1" x14ac:dyDescent="0.4">
      <c r="D148" s="60">
        <f>COUNTA($D$146:D147)+1</f>
        <v>2</v>
      </c>
      <c r="E148" s="62" t="s">
        <v>126</v>
      </c>
      <c r="F148" s="66" t="s">
        <v>103</v>
      </c>
      <c r="G148" s="177"/>
      <c r="M148" s="145" t="s">
        <v>127</v>
      </c>
      <c r="N148" s="145" t="str">
        <f>IF($G$34="就業時間換算","－",IFERROR(((HLOOKUP(DATE(YEAR($E$13)+3,MONTH($E$9),DAY($E$9)),$G152:$P163,7,FALSE))/(HLOOKUP(DATE(YEAR($E$13),MONTH($E$9),DAY($E$9)),$G152:$P163,7,FALSE)))^(1/3)-1,""))</f>
        <v/>
      </c>
      <c r="O148" s="159" t="str">
        <f>IF($G$34="人数換算","－",IFERROR(((HLOOKUP(DATE(YEAR($E$13)+3,MONTH($E$9),DAY($E$9)),$G152:$P163,8,FALSE))/(HLOOKUP(DATE(YEAR($E$13),MONTH($E$9),DAY($E$9)),$G152:$P163,8,FALSE)))^(1/3)-1,""))</f>
        <v/>
      </c>
      <c r="P148" s="188" t="str">
        <f>IFERROR(VLOOKUP($G147,【参考】最低賃金の5年間の年平均の年平均上昇率!$B$4:$C$50,2,FALSE),"")</f>
        <v/>
      </c>
      <c r="Q148" s="148" t="str">
        <f>IF($G$34="人数換算",$N148,IF($G$34="就業時間換算",$O148,""))</f>
        <v/>
      </c>
    </row>
    <row r="149" spans="2:17" ht="29.25" customHeight="1" x14ac:dyDescent="0.4">
      <c r="D149" s="60">
        <f>COUNTA($D$146:D148)+1</f>
        <v>3</v>
      </c>
      <c r="E149" s="62" t="s">
        <v>128</v>
      </c>
      <c r="F149" s="36" t="s">
        <v>103</v>
      </c>
      <c r="G149" s="178"/>
      <c r="M149" s="145" t="s">
        <v>129</v>
      </c>
      <c r="N149" s="145" t="str">
        <f>IF(AND(COUNTA($G157:$P157)&gt;0,SUMIF($G157:$P157,"&lt;&gt;"&amp;"")=0),"－",IFERROR(((HLOOKUP(DATE(YEAR($E$13)+3,MONTH($E$9),DAY($E$9)),$G152:$P163,11,FALSE))/(HLOOKUP(DATE(YEAR($E$13),MONTH($E$9),DAY($E$9)),$G152:$P163,11,FALSE)))^(1/3)-1,""))</f>
        <v/>
      </c>
      <c r="O149" s="160" t="s">
        <v>130</v>
      </c>
      <c r="P149" s="189"/>
    </row>
    <row r="150" spans="2:17" x14ac:dyDescent="0.4">
      <c r="D150" s="1"/>
      <c r="E150" s="76" t="s">
        <v>109</v>
      </c>
      <c r="G150" s="1" t="s">
        <v>131</v>
      </c>
    </row>
    <row r="151" spans="2:17" x14ac:dyDescent="0.4">
      <c r="D151" s="1"/>
      <c r="G151" s="75" t="s">
        <v>51</v>
      </c>
      <c r="H151" s="75" t="s">
        <v>52</v>
      </c>
      <c r="I151" s="75" t="s">
        <v>53</v>
      </c>
      <c r="J151" s="161" t="s">
        <v>54</v>
      </c>
      <c r="K151" s="161"/>
      <c r="L151" s="161"/>
      <c r="M151" s="161"/>
      <c r="N151" s="161"/>
      <c r="O151" s="161"/>
      <c r="P151" s="161"/>
    </row>
    <row r="152" spans="2:17" x14ac:dyDescent="0.4">
      <c r="D152" s="11"/>
      <c r="E152" s="11"/>
      <c r="F152" s="65"/>
      <c r="G152" s="74" t="str">
        <f>IF($I152="","",EDATE(H152,-12))</f>
        <v/>
      </c>
      <c r="H152" s="74" t="str">
        <f>IF($I152="","",EDATE(I152,-12))</f>
        <v/>
      </c>
      <c r="I152" s="74" t="str">
        <f>IF($I$12="","",$I$12)</f>
        <v/>
      </c>
      <c r="J152" s="74" t="str">
        <f>IF($I152="","",EDATE(I152,12))</f>
        <v/>
      </c>
      <c r="K152" s="74" t="str">
        <f t="shared" ref="K152:P152" si="48">IF($I152="","",EDATE(J152,12))</f>
        <v/>
      </c>
      <c r="L152" s="74" t="str">
        <f t="shared" si="48"/>
        <v/>
      </c>
      <c r="M152" s="74" t="str">
        <f t="shared" si="48"/>
        <v/>
      </c>
      <c r="N152" s="74" t="str">
        <f t="shared" si="48"/>
        <v/>
      </c>
      <c r="O152" s="74" t="str">
        <f t="shared" si="48"/>
        <v/>
      </c>
      <c r="P152" s="74" t="str">
        <f t="shared" si="48"/>
        <v/>
      </c>
    </row>
    <row r="153" spans="2:17" ht="29.25" customHeight="1" x14ac:dyDescent="0.4">
      <c r="D153" s="60">
        <f>COUNTA($D$146:D152)+1</f>
        <v>4</v>
      </c>
      <c r="E153" s="31" t="s">
        <v>71</v>
      </c>
      <c r="F153" s="64"/>
      <c r="G153" s="179"/>
      <c r="H153" s="120"/>
      <c r="I153" s="170"/>
      <c r="J153" s="120"/>
      <c r="K153" s="120"/>
      <c r="L153" s="120"/>
      <c r="M153" s="120"/>
      <c r="N153" s="120"/>
      <c r="O153" s="120"/>
      <c r="P153" s="120"/>
    </row>
    <row r="154" spans="2:17" ht="29.25" customHeight="1" x14ac:dyDescent="0.4">
      <c r="C154" s="9"/>
      <c r="D154" s="60">
        <f>COUNTA($D$146:D153)+1</f>
        <v>5</v>
      </c>
      <c r="E154" s="31" t="s">
        <v>72</v>
      </c>
      <c r="F154" s="64"/>
      <c r="G154" s="179"/>
      <c r="H154" s="120"/>
      <c r="I154" s="170"/>
      <c r="J154" s="120"/>
      <c r="K154" s="120"/>
      <c r="L154" s="120"/>
      <c r="M154" s="120"/>
      <c r="N154" s="120"/>
      <c r="O154" s="120"/>
      <c r="P154" s="120"/>
    </row>
    <row r="155" spans="2:17" ht="29.25" customHeight="1" x14ac:dyDescent="0.4">
      <c r="C155" s="9"/>
      <c r="D155" s="5">
        <f>COUNTA($D$146:D154)+1</f>
        <v>6</v>
      </c>
      <c r="E155" s="24" t="s">
        <v>77</v>
      </c>
      <c r="F155" s="23" t="s">
        <v>78</v>
      </c>
      <c r="G155" s="169"/>
      <c r="H155" s="120"/>
      <c r="I155" s="170"/>
      <c r="J155" s="120"/>
      <c r="K155" s="120"/>
      <c r="L155" s="120"/>
      <c r="M155" s="120"/>
      <c r="N155" s="120"/>
      <c r="O155" s="120"/>
      <c r="P155" s="120"/>
    </row>
    <row r="156" spans="2:17" ht="29.25" customHeight="1" x14ac:dyDescent="0.4">
      <c r="C156" s="9"/>
      <c r="D156" s="5">
        <f>COUNTA($D$146:D155)+1</f>
        <v>7</v>
      </c>
      <c r="E156" s="24" t="s">
        <v>79</v>
      </c>
      <c r="F156" s="25" t="s">
        <v>78</v>
      </c>
      <c r="G156" s="169"/>
      <c r="H156" s="120"/>
      <c r="I156" s="170"/>
      <c r="J156" s="120"/>
      <c r="K156" s="120"/>
      <c r="L156" s="120"/>
      <c r="M156" s="120"/>
      <c r="N156" s="120"/>
      <c r="O156" s="120"/>
      <c r="P156" s="120"/>
    </row>
    <row r="157" spans="2:17" ht="29.25" customHeight="1" x14ac:dyDescent="0.4">
      <c r="C157" s="9"/>
      <c r="D157" s="60">
        <f>COUNTA($D$146:D156)+1</f>
        <v>8</v>
      </c>
      <c r="E157" s="31" t="s">
        <v>80</v>
      </c>
      <c r="F157" s="64" t="s">
        <v>134</v>
      </c>
      <c r="G157" s="179"/>
      <c r="H157" s="120"/>
      <c r="I157" s="170"/>
      <c r="J157" s="120"/>
      <c r="K157" s="120"/>
      <c r="L157" s="120"/>
      <c r="M157" s="120"/>
      <c r="N157" s="120"/>
      <c r="O157" s="120"/>
      <c r="P157" s="120"/>
    </row>
    <row r="158" spans="2:17" ht="29.25" customHeight="1" x14ac:dyDescent="0.4">
      <c r="C158" s="9"/>
      <c r="D158" s="7">
        <f>COUNTA($D$146:D157)+1</f>
        <v>9</v>
      </c>
      <c r="E158" s="26" t="s">
        <v>81</v>
      </c>
      <c r="F158" s="27"/>
      <c r="G158" s="12" t="str">
        <f>IF($G$34="就業時間換算","",IFERROR(+G153/G155,""))</f>
        <v/>
      </c>
      <c r="H158" s="13" t="str">
        <f t="shared" ref="H158:P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row>
    <row r="159" spans="2:17" ht="29.25" customHeight="1" x14ac:dyDescent="0.4">
      <c r="C159" s="9"/>
      <c r="D159" s="7">
        <f>COUNTA($D$146:D158)+1</f>
        <v>10</v>
      </c>
      <c r="E159" s="26" t="s">
        <v>82</v>
      </c>
      <c r="F159" s="28"/>
      <c r="G159" s="12" t="str">
        <f>IF($G$34="人数換算","",IFERROR(+G153/G156,""))</f>
        <v/>
      </c>
      <c r="H159" s="13" t="str">
        <f t="shared" ref="H159:P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row>
    <row r="160" spans="2:17" ht="29.25" customHeight="1" x14ac:dyDescent="0.4">
      <c r="C160" s="9"/>
      <c r="D160" s="7">
        <f>COUNTA($D$146:D159)+1</f>
        <v>11</v>
      </c>
      <c r="E160" s="26" t="s">
        <v>83</v>
      </c>
      <c r="F160" s="27" t="s">
        <v>84</v>
      </c>
      <c r="G160" s="14"/>
      <c r="H160" s="56" t="str">
        <f>IFERROR((H158-G158)/G158,"")</f>
        <v/>
      </c>
      <c r="I160" s="57" t="str">
        <f t="shared" ref="I160:P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row>
    <row r="161" spans="2:17"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row>
    <row r="162" spans="2:17" ht="29.25" customHeight="1" x14ac:dyDescent="0.4">
      <c r="C162" s="9"/>
      <c r="D162" s="7">
        <f>COUNTA($D$146:D161)+1</f>
        <v>13</v>
      </c>
      <c r="E162" s="26" t="s">
        <v>87</v>
      </c>
      <c r="F162" s="27"/>
      <c r="G162" s="83" t="str">
        <f>IFERROR(+G154/G157,"")</f>
        <v/>
      </c>
      <c r="H162" s="84" t="str">
        <f>IFERROR(+H154/H157,"")</f>
        <v/>
      </c>
      <c r="I162" s="84" t="str">
        <f t="shared" ref="I162:P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row>
    <row r="163" spans="2:17" ht="29.25" customHeight="1" x14ac:dyDescent="0.4">
      <c r="D163" s="7">
        <f>COUNTA($D$146:D162)+1</f>
        <v>14</v>
      </c>
      <c r="E163" s="26" t="s">
        <v>88</v>
      </c>
      <c r="F163" s="27" t="s">
        <v>84</v>
      </c>
      <c r="G163" s="14"/>
      <c r="H163" s="56" t="str">
        <f>IFERROR((H162-G162)/G162,"")</f>
        <v/>
      </c>
      <c r="I163" s="57" t="str">
        <f>IFERROR((I162-H162)/H162,"")</f>
        <v/>
      </c>
      <c r="J163" s="56" t="str">
        <f t="shared" ref="J163:P163" si="53">IFERROR((J162-I162)/I162,"")</f>
        <v/>
      </c>
      <c r="K163" s="56" t="str">
        <f t="shared" si="53"/>
        <v/>
      </c>
      <c r="L163" s="56" t="str">
        <f t="shared" si="53"/>
        <v/>
      </c>
      <c r="M163" s="56" t="str">
        <f t="shared" si="53"/>
        <v/>
      </c>
      <c r="N163" s="56" t="str">
        <f t="shared" si="53"/>
        <v/>
      </c>
      <c r="O163" s="56" t="str">
        <f t="shared" si="53"/>
        <v/>
      </c>
      <c r="P163" s="56" t="str">
        <f t="shared" si="53"/>
        <v/>
      </c>
    </row>
    <row r="164" spans="2:17" x14ac:dyDescent="0.4">
      <c r="E164" s="50"/>
    </row>
    <row r="165" spans="2:17" ht="19.5" thickBot="1" x14ac:dyDescent="0.45">
      <c r="B165" s="82"/>
      <c r="C165" s="54" t="s">
        <v>137</v>
      </c>
      <c r="D165" s="4"/>
      <c r="E165" s="6"/>
      <c r="F165" s="6"/>
    </row>
    <row r="166" spans="2:17" ht="29.25" customHeight="1" thickBot="1" x14ac:dyDescent="0.45">
      <c r="D166" s="155">
        <f>COUNTA($D$165:D165)+1</f>
        <v>1</v>
      </c>
      <c r="E166" s="156" t="s">
        <v>122</v>
      </c>
      <c r="F166" s="157"/>
      <c r="G166" s="158" t="str">
        <f>IF($J$86="","",$J$86)</f>
        <v/>
      </c>
      <c r="M166" s="146" t="s">
        <v>123</v>
      </c>
      <c r="N166" s="58" t="s">
        <v>124</v>
      </c>
      <c r="O166" s="58" t="s">
        <v>125</v>
      </c>
      <c r="P166" s="58" t="str">
        <f>"基準："&amp;$G166</f>
        <v>基準：</v>
      </c>
    </row>
    <row r="167" spans="2:17" ht="29.25" customHeight="1" x14ac:dyDescent="0.4">
      <c r="D167" s="60">
        <f>COUNTA($D$165:D166)+1</f>
        <v>2</v>
      </c>
      <c r="E167" s="62" t="s">
        <v>126</v>
      </c>
      <c r="F167" s="66" t="s">
        <v>103</v>
      </c>
      <c r="G167" s="177"/>
      <c r="M167" s="145" t="s">
        <v>127</v>
      </c>
      <c r="N167" s="145" t="str">
        <f>IF($G$34="就業時間換算","－",IFERROR(((HLOOKUP(DATE(YEAR($E$13)+3,MONTH($E$9),DAY($E$9)),$G171:$P182,7,FALSE))/(HLOOKUP(DATE(YEAR($E$13),MONTH($E$9),DAY($E$9)),$G171:$P182,7,FALSE)))^(1/3)-1,""))</f>
        <v/>
      </c>
      <c r="O167" s="159" t="str">
        <f>IF($G$34="人数換算","－",IFERROR(((HLOOKUP(DATE(YEAR($E$13)+3,MONTH($E$9),DAY($E$9)),$G171:$P182,8,FALSE))/(HLOOKUP(DATE(YEAR($E$13),MONTH($E$9),DAY($E$9)),$G171:$P182,8,FALSE)))^(1/3)-1,""))</f>
        <v/>
      </c>
      <c r="P167" s="188" t="str">
        <f>IFERROR(VLOOKUP($G166,【参考】最低賃金の5年間の年平均の年平均上昇率!$B$4:$C$50,2,FALSE),"")</f>
        <v/>
      </c>
      <c r="Q167" s="148" t="str">
        <f>IF($G$34="人数換算",$N167,IF($G$34="就業時間換算",$O167,""))</f>
        <v/>
      </c>
    </row>
    <row r="168" spans="2:17" ht="29.25" customHeight="1" x14ac:dyDescent="0.4">
      <c r="D168" s="60">
        <f>COUNTA($D$165:D167)+1</f>
        <v>3</v>
      </c>
      <c r="E168" s="62" t="s">
        <v>128</v>
      </c>
      <c r="F168" s="36" t="s">
        <v>103</v>
      </c>
      <c r="G168" s="178"/>
      <c r="M168" s="145" t="s">
        <v>129</v>
      </c>
      <c r="N168" s="145" t="str">
        <f>IF(AND(COUNTA($G176:$P176)&gt;0,SUMIF($G176:$P176,"&lt;&gt;"&amp;"")=0),"－",IFERROR(((HLOOKUP(DATE(YEAR($E$13)+3,MONTH($E$9),DAY($E$9)),$G171:$P182,11,FALSE))/(HLOOKUP(DATE(YEAR($E$13),MONTH($E$9),DAY($E$9)),$G171:$P182,11,FALSE)))^(1/3)-1,""))</f>
        <v/>
      </c>
      <c r="O168" s="160" t="s">
        <v>130</v>
      </c>
      <c r="P168" s="189"/>
    </row>
    <row r="169" spans="2:17" x14ac:dyDescent="0.4">
      <c r="D169" s="1"/>
      <c r="E169" s="76" t="s">
        <v>109</v>
      </c>
      <c r="G169" s="1" t="s">
        <v>131</v>
      </c>
    </row>
    <row r="170" spans="2:17" x14ac:dyDescent="0.4">
      <c r="D170" s="1"/>
      <c r="G170" s="75" t="s">
        <v>51</v>
      </c>
      <c r="H170" s="75" t="s">
        <v>52</v>
      </c>
      <c r="I170" s="75" t="s">
        <v>53</v>
      </c>
      <c r="J170" s="161" t="s">
        <v>54</v>
      </c>
      <c r="K170" s="161"/>
      <c r="L170" s="161"/>
      <c r="M170" s="161"/>
      <c r="N170" s="161"/>
      <c r="O170" s="161"/>
      <c r="P170" s="161"/>
    </row>
    <row r="171" spans="2:17" x14ac:dyDescent="0.4">
      <c r="D171" s="11"/>
      <c r="E171" s="11"/>
      <c r="F171" s="65"/>
      <c r="G171" s="74" t="str">
        <f>IF($I171="","",EDATE(H171,-12))</f>
        <v/>
      </c>
      <c r="H171" s="74" t="str">
        <f>IF($I171="","",EDATE(I171,-12))</f>
        <v/>
      </c>
      <c r="I171" s="74" t="str">
        <f>IF($I$12="","",$I$12)</f>
        <v/>
      </c>
      <c r="J171" s="74" t="str">
        <f>IF($I171="","",EDATE(I171,12))</f>
        <v/>
      </c>
      <c r="K171" s="74" t="str">
        <f t="shared" ref="K171:P171" si="54">IF($I171="","",EDATE(J171,12))</f>
        <v/>
      </c>
      <c r="L171" s="74" t="str">
        <f t="shared" si="54"/>
        <v/>
      </c>
      <c r="M171" s="74" t="str">
        <f t="shared" si="54"/>
        <v/>
      </c>
      <c r="N171" s="74" t="str">
        <f t="shared" si="54"/>
        <v/>
      </c>
      <c r="O171" s="74" t="str">
        <f t="shared" si="54"/>
        <v/>
      </c>
      <c r="P171" s="74" t="str">
        <f t="shared" si="54"/>
        <v/>
      </c>
    </row>
    <row r="172" spans="2:17" ht="29.25" customHeight="1" x14ac:dyDescent="0.4">
      <c r="D172" s="60">
        <f>COUNTA($D$165:D171)+1</f>
        <v>4</v>
      </c>
      <c r="E172" s="31" t="s">
        <v>71</v>
      </c>
      <c r="F172" s="64"/>
      <c r="G172" s="179"/>
      <c r="H172" s="120"/>
      <c r="I172" s="170"/>
      <c r="J172" s="120"/>
      <c r="K172" s="120"/>
      <c r="L172" s="120"/>
      <c r="M172" s="120"/>
      <c r="N172" s="120"/>
      <c r="O172" s="120"/>
      <c r="P172" s="120"/>
    </row>
    <row r="173" spans="2:17" ht="29.25" customHeight="1" x14ac:dyDescent="0.4">
      <c r="C173" s="9"/>
      <c r="D173" s="60">
        <f>COUNTA($D$165:D172)+1</f>
        <v>5</v>
      </c>
      <c r="E173" s="31" t="s">
        <v>72</v>
      </c>
      <c r="F173" s="64"/>
      <c r="G173" s="179"/>
      <c r="H173" s="120"/>
      <c r="I173" s="170"/>
      <c r="J173" s="120"/>
      <c r="K173" s="120"/>
      <c r="L173" s="120"/>
      <c r="M173" s="120"/>
      <c r="N173" s="120"/>
      <c r="O173" s="120"/>
      <c r="P173" s="120"/>
    </row>
    <row r="174" spans="2:17" ht="29.25" customHeight="1" x14ac:dyDescent="0.4">
      <c r="C174" s="9"/>
      <c r="D174" s="5">
        <f>COUNTA($D$165:D173)+1</f>
        <v>6</v>
      </c>
      <c r="E174" s="24" t="s">
        <v>77</v>
      </c>
      <c r="F174" s="23" t="s">
        <v>78</v>
      </c>
      <c r="G174" s="169"/>
      <c r="H174" s="120"/>
      <c r="I174" s="170"/>
      <c r="J174" s="120"/>
      <c r="K174" s="120"/>
      <c r="L174" s="120"/>
      <c r="M174" s="120"/>
      <c r="N174" s="120"/>
      <c r="O174" s="120"/>
      <c r="P174" s="120"/>
    </row>
    <row r="175" spans="2:17" ht="29.25" customHeight="1" x14ac:dyDescent="0.4">
      <c r="C175" s="9"/>
      <c r="D175" s="5">
        <f>COUNTA($D$165:D174)+1</f>
        <v>7</v>
      </c>
      <c r="E175" s="24" t="s">
        <v>79</v>
      </c>
      <c r="F175" s="25" t="s">
        <v>78</v>
      </c>
      <c r="G175" s="169"/>
      <c r="H175" s="120"/>
      <c r="I175" s="170"/>
      <c r="J175" s="120"/>
      <c r="K175" s="120"/>
      <c r="L175" s="120"/>
      <c r="M175" s="120"/>
      <c r="N175" s="120"/>
      <c r="O175" s="120"/>
      <c r="P175" s="120"/>
    </row>
    <row r="176" spans="2:17" ht="29.25" customHeight="1" x14ac:dyDescent="0.4">
      <c r="C176" s="9"/>
      <c r="D176" s="60">
        <f>COUNTA($D$165:D175)+1</f>
        <v>8</v>
      </c>
      <c r="E176" s="31" t="s">
        <v>80</v>
      </c>
      <c r="F176" s="64" t="s">
        <v>134</v>
      </c>
      <c r="G176" s="179"/>
      <c r="H176" s="120"/>
      <c r="I176" s="170"/>
      <c r="J176" s="120"/>
      <c r="K176" s="120"/>
      <c r="L176" s="120"/>
      <c r="M176" s="120"/>
      <c r="N176" s="120"/>
      <c r="O176" s="120"/>
      <c r="P176" s="120"/>
    </row>
    <row r="177" spans="2:17" ht="29.25" customHeight="1" x14ac:dyDescent="0.4">
      <c r="C177" s="9"/>
      <c r="D177" s="7">
        <f>COUNTA($D$165:D176)+1</f>
        <v>9</v>
      </c>
      <c r="E177" s="26" t="s">
        <v>81</v>
      </c>
      <c r="F177" s="27"/>
      <c r="G177" s="12" t="str">
        <f>IF($G$34="就業時間換算","",IFERROR(+G172/G174,""))</f>
        <v/>
      </c>
      <c r="H177" s="13" t="str">
        <f t="shared" ref="H177:P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row>
    <row r="178" spans="2:17" ht="29.25" customHeight="1" x14ac:dyDescent="0.4">
      <c r="C178" s="9"/>
      <c r="D178" s="7">
        <f>COUNTA($D$165:D177)+1</f>
        <v>10</v>
      </c>
      <c r="E178" s="26" t="s">
        <v>82</v>
      </c>
      <c r="F178" s="28"/>
      <c r="G178" s="12" t="str">
        <f>IF($G$34="人数換算","",IFERROR(+G172/G175,""))</f>
        <v/>
      </c>
      <c r="H178" s="13" t="str">
        <f t="shared" ref="H178:P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row>
    <row r="179" spans="2:17" ht="29.25" customHeight="1" x14ac:dyDescent="0.4">
      <c r="C179" s="9"/>
      <c r="D179" s="7">
        <f>COUNTA($D$165:D178)+1</f>
        <v>11</v>
      </c>
      <c r="E179" s="26" t="s">
        <v>83</v>
      </c>
      <c r="F179" s="27" t="s">
        <v>84</v>
      </c>
      <c r="G179" s="14"/>
      <c r="H179" s="56" t="str">
        <f>IFERROR((H177-G177)/G177,"")</f>
        <v/>
      </c>
      <c r="I179" s="57" t="str">
        <f t="shared" ref="I179:P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row>
    <row r="180" spans="2:17"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row>
    <row r="181" spans="2:17" ht="29.25" customHeight="1" x14ac:dyDescent="0.4">
      <c r="C181" s="9"/>
      <c r="D181" s="7">
        <f>COUNTA($D$165:D180)+1</f>
        <v>13</v>
      </c>
      <c r="E181" s="26" t="s">
        <v>87</v>
      </c>
      <c r="F181" s="27"/>
      <c r="G181" s="83" t="str">
        <f>IFERROR(+G173/G176,"")</f>
        <v/>
      </c>
      <c r="H181" s="84" t="str">
        <f>IFERROR(+H173/H176,"")</f>
        <v/>
      </c>
      <c r="I181" s="84" t="str">
        <f t="shared" ref="I181:P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row>
    <row r="182" spans="2:17" ht="29.25" customHeight="1" x14ac:dyDescent="0.4">
      <c r="D182" s="7">
        <f>COUNTA($D$165:D181)+1</f>
        <v>14</v>
      </c>
      <c r="E182" s="26" t="s">
        <v>88</v>
      </c>
      <c r="F182" s="27" t="s">
        <v>84</v>
      </c>
      <c r="G182" s="14"/>
      <c r="H182" s="56" t="str">
        <f>IFERROR((H181-G181)/G181,"")</f>
        <v/>
      </c>
      <c r="I182" s="57" t="str">
        <f>IFERROR((I181-H181)/H181,"")</f>
        <v/>
      </c>
      <c r="J182" s="56" t="str">
        <f t="shared" ref="J182:P182" si="59">IFERROR((J181-I181)/I181,"")</f>
        <v/>
      </c>
      <c r="K182" s="56" t="str">
        <f t="shared" si="59"/>
        <v/>
      </c>
      <c r="L182" s="56" t="str">
        <f t="shared" si="59"/>
        <v/>
      </c>
      <c r="M182" s="56" t="str">
        <f t="shared" si="59"/>
        <v/>
      </c>
      <c r="N182" s="56" t="str">
        <f t="shared" si="59"/>
        <v/>
      </c>
      <c r="O182" s="56" t="str">
        <f t="shared" si="59"/>
        <v/>
      </c>
      <c r="P182" s="56" t="str">
        <f t="shared" si="59"/>
        <v/>
      </c>
    </row>
    <row r="183" spans="2:17" x14ac:dyDescent="0.4">
      <c r="E183" s="50"/>
    </row>
    <row r="184" spans="2:17" ht="19.5" thickBot="1" x14ac:dyDescent="0.45">
      <c r="B184" s="82"/>
      <c r="C184" s="54" t="s">
        <v>138</v>
      </c>
      <c r="D184" s="4"/>
      <c r="E184" s="6"/>
      <c r="F184" s="6"/>
      <c r="L184" s="59"/>
    </row>
    <row r="185" spans="2:17" ht="29.25" customHeight="1" thickBot="1" x14ac:dyDescent="0.45">
      <c r="D185" s="155">
        <f>COUNTA($D$184:D184)+1</f>
        <v>1</v>
      </c>
      <c r="E185" s="156" t="s">
        <v>122</v>
      </c>
      <c r="F185" s="157"/>
      <c r="G185" s="158" t="str">
        <f>IF($K$86="","",$K$86)</f>
        <v/>
      </c>
      <c r="M185" s="146" t="s">
        <v>123</v>
      </c>
      <c r="N185" s="58" t="s">
        <v>124</v>
      </c>
      <c r="O185" s="58" t="s">
        <v>125</v>
      </c>
      <c r="P185" s="58" t="str">
        <f>"基準："&amp;$G185</f>
        <v>基準：</v>
      </c>
    </row>
    <row r="186" spans="2:17" ht="29.25" customHeight="1" x14ac:dyDescent="0.4">
      <c r="D186" s="60">
        <f>COUNTA($D$184:D185)+1</f>
        <v>2</v>
      </c>
      <c r="E186" s="62" t="s">
        <v>139</v>
      </c>
      <c r="F186" s="66" t="s">
        <v>103</v>
      </c>
      <c r="G186" s="177"/>
      <c r="M186" s="145" t="s">
        <v>127</v>
      </c>
      <c r="N186" s="145" t="str">
        <f>IF($G$34="就業時間換算","－",IFERROR(((HLOOKUP(DATE(YEAR($E$13)+3,MONTH($E$9),DAY($E$9)),$G190:$P201,7,FALSE))/(HLOOKUP(DATE(YEAR($E$13),MONTH($E$9),DAY($E$9)),$G190:$P201,7,FALSE)))^(1/3)-1,""))</f>
        <v/>
      </c>
      <c r="O186" s="159" t="str">
        <f>IF($G$34="人数換算","－",IFERROR(((HLOOKUP(DATE(YEAR($E$13)+3,MONTH($E$9),DAY($E$9)),$G190:$P201,8,FALSE))/(HLOOKUP(DATE(YEAR($E$13),MONTH($E$9),DAY($E$9)),$G190:$P201,8,FALSE)))^(1/3)-1,""))</f>
        <v/>
      </c>
      <c r="P186" s="188" t="str">
        <f>IFERROR(VLOOKUP($G185,【参考】最低賃金の5年間の年平均の年平均上昇率!$B$4:$C$50,2,FALSE),"")</f>
        <v/>
      </c>
      <c r="Q186" s="148" t="str">
        <f>IF($G$34="人数換算",$N186,IF($G$34="就業時間換算",$O186,""))</f>
        <v/>
      </c>
    </row>
    <row r="187" spans="2:17" ht="29.25" customHeight="1" x14ac:dyDescent="0.4">
      <c r="D187" s="60">
        <f>COUNTA($D$184:D186)+1</f>
        <v>3</v>
      </c>
      <c r="E187" s="62" t="s">
        <v>128</v>
      </c>
      <c r="F187" s="36" t="s">
        <v>103</v>
      </c>
      <c r="G187" s="178"/>
      <c r="M187" s="145" t="s">
        <v>129</v>
      </c>
      <c r="N187" s="145" t="str">
        <f>IF(AND(COUNTA($G195:$P195)&gt;0,SUMIF($G195:$P195,"&lt;&gt;"&amp;"")=0),"－",IFERROR(((HLOOKUP(DATE(YEAR($E$13)+3,MONTH($E$9),DAY($E$9)),$G190:$P201,11,FALSE))/(HLOOKUP(DATE(YEAR($E$13),MONTH($E$9),DAY($E$9)),$G190:$P201,11,FALSE)))^(1/3)-1,""))</f>
        <v/>
      </c>
      <c r="O187" s="160" t="s">
        <v>130</v>
      </c>
      <c r="P187" s="189"/>
    </row>
    <row r="188" spans="2:17" x14ac:dyDescent="0.4">
      <c r="D188" s="1"/>
      <c r="E188" s="76" t="s">
        <v>109</v>
      </c>
      <c r="G188" s="1" t="s">
        <v>131</v>
      </c>
    </row>
    <row r="189" spans="2:17" x14ac:dyDescent="0.4">
      <c r="D189" s="1"/>
      <c r="G189" s="75" t="s">
        <v>51</v>
      </c>
      <c r="H189" s="75" t="s">
        <v>52</v>
      </c>
      <c r="I189" s="75" t="s">
        <v>53</v>
      </c>
      <c r="J189" s="161" t="s">
        <v>54</v>
      </c>
      <c r="K189" s="161"/>
      <c r="L189" s="161"/>
      <c r="M189" s="161"/>
      <c r="N189" s="161"/>
      <c r="O189" s="161"/>
      <c r="P189" s="161"/>
    </row>
    <row r="190" spans="2:17" x14ac:dyDescent="0.4">
      <c r="D190" s="11"/>
      <c r="E190" s="11"/>
      <c r="F190" s="65"/>
      <c r="G190" s="74" t="str">
        <f>IF($I190="","",EDATE(H190,-12))</f>
        <v/>
      </c>
      <c r="H190" s="74" t="str">
        <f>IF($I190="","",EDATE(I190,-12))</f>
        <v/>
      </c>
      <c r="I190" s="74" t="str">
        <f>IF($I$12="","",$I$12)</f>
        <v/>
      </c>
      <c r="J190" s="74" t="str">
        <f>IF($I190="","",EDATE(I190,12))</f>
        <v/>
      </c>
      <c r="K190" s="74" t="str">
        <f t="shared" ref="K190:P190" si="60">IF($I190="","",EDATE(J190,12))</f>
        <v/>
      </c>
      <c r="L190" s="74" t="str">
        <f t="shared" si="60"/>
        <v/>
      </c>
      <c r="M190" s="74" t="str">
        <f t="shared" si="60"/>
        <v/>
      </c>
      <c r="N190" s="74" t="str">
        <f t="shared" si="60"/>
        <v/>
      </c>
      <c r="O190" s="74" t="str">
        <f t="shared" si="60"/>
        <v/>
      </c>
      <c r="P190" s="74" t="str">
        <f t="shared" si="60"/>
        <v/>
      </c>
    </row>
    <row r="191" spans="2:17" ht="29.25" customHeight="1" x14ac:dyDescent="0.4">
      <c r="D191" s="60">
        <f>COUNTA($D$184:D190)+1</f>
        <v>4</v>
      </c>
      <c r="E191" s="31" t="s">
        <v>71</v>
      </c>
      <c r="F191" s="64"/>
      <c r="G191" s="179"/>
      <c r="H191" s="120"/>
      <c r="I191" s="170"/>
      <c r="J191" s="120"/>
      <c r="K191" s="120"/>
      <c r="L191" s="120"/>
      <c r="M191" s="120"/>
      <c r="N191" s="120"/>
      <c r="O191" s="120"/>
      <c r="P191" s="120"/>
    </row>
    <row r="192" spans="2:17" ht="29.25" customHeight="1" x14ac:dyDescent="0.4">
      <c r="C192" s="9"/>
      <c r="D192" s="60">
        <f>COUNTA($D$184:D191)+1</f>
        <v>5</v>
      </c>
      <c r="E192" s="31" t="s">
        <v>72</v>
      </c>
      <c r="F192" s="64"/>
      <c r="G192" s="179"/>
      <c r="H192" s="120"/>
      <c r="I192" s="170"/>
      <c r="J192" s="120"/>
      <c r="K192" s="120"/>
      <c r="L192" s="120"/>
      <c r="M192" s="120"/>
      <c r="N192" s="120"/>
      <c r="O192" s="120"/>
      <c r="P192" s="120"/>
    </row>
    <row r="193" spans="2:16" ht="29.25" customHeight="1" x14ac:dyDescent="0.4">
      <c r="C193" s="9"/>
      <c r="D193" s="5">
        <f>COUNTA($D$184:D192)+1</f>
        <v>6</v>
      </c>
      <c r="E193" s="24" t="s">
        <v>77</v>
      </c>
      <c r="F193" s="23" t="s">
        <v>78</v>
      </c>
      <c r="G193" s="169"/>
      <c r="H193" s="120"/>
      <c r="I193" s="170"/>
      <c r="J193" s="120"/>
      <c r="K193" s="120"/>
      <c r="L193" s="120"/>
      <c r="M193" s="120"/>
      <c r="N193" s="120"/>
      <c r="O193" s="120"/>
      <c r="P193" s="120"/>
    </row>
    <row r="194" spans="2:16" ht="29.25" customHeight="1" x14ac:dyDescent="0.4">
      <c r="C194" s="9"/>
      <c r="D194" s="5">
        <f>COUNTA($D$184:D193)+1</f>
        <v>7</v>
      </c>
      <c r="E194" s="24" t="s">
        <v>79</v>
      </c>
      <c r="F194" s="25" t="s">
        <v>78</v>
      </c>
      <c r="G194" s="169"/>
      <c r="H194" s="120"/>
      <c r="I194" s="170"/>
      <c r="J194" s="120"/>
      <c r="K194" s="120"/>
      <c r="L194" s="120"/>
      <c r="M194" s="120"/>
      <c r="N194" s="120"/>
      <c r="O194" s="120"/>
      <c r="P194" s="120"/>
    </row>
    <row r="195" spans="2:16" ht="29.25" customHeight="1" x14ac:dyDescent="0.4">
      <c r="C195" s="9"/>
      <c r="D195" s="60">
        <f>COUNTA($D$184:D194)+1</f>
        <v>8</v>
      </c>
      <c r="E195" s="31" t="s">
        <v>80</v>
      </c>
      <c r="F195" s="64" t="s">
        <v>134</v>
      </c>
      <c r="G195" s="179"/>
      <c r="H195" s="120"/>
      <c r="I195" s="170"/>
      <c r="J195" s="120"/>
      <c r="K195" s="120"/>
      <c r="L195" s="120"/>
      <c r="M195" s="120"/>
      <c r="N195" s="120"/>
      <c r="O195" s="120"/>
      <c r="P195" s="120"/>
    </row>
    <row r="196" spans="2:16" ht="29.25" customHeight="1" x14ac:dyDescent="0.4">
      <c r="C196" s="9"/>
      <c r="D196" s="7">
        <f>COUNTA($D$184:D195)+1</f>
        <v>9</v>
      </c>
      <c r="E196" s="26" t="s">
        <v>81</v>
      </c>
      <c r="F196" s="27"/>
      <c r="G196" s="12" t="str">
        <f>IF($G$34="就業時間換算","",IFERROR(+G191/G193,""))</f>
        <v/>
      </c>
      <c r="H196" s="13" t="str">
        <f t="shared" ref="H196:P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row>
    <row r="197" spans="2:16" ht="29.25" customHeight="1" x14ac:dyDescent="0.4">
      <c r="C197" s="9"/>
      <c r="D197" s="7">
        <f>COUNTA($D$184:D196)+1</f>
        <v>10</v>
      </c>
      <c r="E197" s="26" t="s">
        <v>82</v>
      </c>
      <c r="F197" s="28"/>
      <c r="G197" s="12" t="str">
        <f>IF($G$34="人数換算","",IFERROR(+G191/G194,""))</f>
        <v/>
      </c>
      <c r="H197" s="13" t="str">
        <f t="shared" ref="H197:P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row>
    <row r="198" spans="2:16" ht="29.25" customHeight="1" x14ac:dyDescent="0.4">
      <c r="C198" s="9"/>
      <c r="D198" s="7">
        <f>COUNTA($D$184:D197)+1</f>
        <v>11</v>
      </c>
      <c r="E198" s="26" t="s">
        <v>83</v>
      </c>
      <c r="F198" s="27" t="s">
        <v>84</v>
      </c>
      <c r="G198" s="14"/>
      <c r="H198" s="56" t="str">
        <f>IFERROR((H196-G196)/G196,"")</f>
        <v/>
      </c>
      <c r="I198" s="57" t="str">
        <f t="shared" ref="I198:P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row>
    <row r="199" spans="2:16"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row>
    <row r="200" spans="2:16" ht="29.25" customHeight="1" x14ac:dyDescent="0.4">
      <c r="C200" s="9"/>
      <c r="D200" s="7">
        <f>COUNTA($D$184:D199)+1</f>
        <v>13</v>
      </c>
      <c r="E200" s="26" t="s">
        <v>87</v>
      </c>
      <c r="F200" s="27"/>
      <c r="G200" s="83" t="str">
        <f>IFERROR(+G192/G195,"")</f>
        <v/>
      </c>
      <c r="H200" s="84" t="str">
        <f>IFERROR(+H192/H195,"")</f>
        <v/>
      </c>
      <c r="I200" s="84" t="str">
        <f t="shared" ref="I200:P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row>
    <row r="201" spans="2:16" ht="29.25" customHeight="1" x14ac:dyDescent="0.4">
      <c r="D201" s="7">
        <f>COUNTA($D$184:D200)+1</f>
        <v>14</v>
      </c>
      <c r="E201" s="26" t="s">
        <v>88</v>
      </c>
      <c r="F201" s="27" t="s">
        <v>84</v>
      </c>
      <c r="G201" s="14"/>
      <c r="H201" s="56" t="str">
        <f>IFERROR((H200-G200)/G200,"")</f>
        <v/>
      </c>
      <c r="I201" s="57" t="str">
        <f>IFERROR((I200-H200)/H200,"")</f>
        <v/>
      </c>
      <c r="J201" s="56" t="str">
        <f t="shared" ref="J201:P201" si="65">IFERROR((J200-I200)/I200,"")</f>
        <v/>
      </c>
      <c r="K201" s="56" t="str">
        <f t="shared" si="65"/>
        <v/>
      </c>
      <c r="L201" s="56" t="str">
        <f t="shared" si="65"/>
        <v/>
      </c>
      <c r="M201" s="56" t="str">
        <f t="shared" si="65"/>
        <v/>
      </c>
      <c r="N201" s="56" t="str">
        <f t="shared" si="65"/>
        <v/>
      </c>
      <c r="O201" s="56" t="str">
        <f t="shared" si="65"/>
        <v/>
      </c>
      <c r="P201" s="56" t="str">
        <f t="shared" si="65"/>
        <v/>
      </c>
    </row>
    <row r="202" spans="2:16" x14ac:dyDescent="0.4">
      <c r="E202" s="50"/>
    </row>
    <row r="203" spans="2:16" ht="19.5" x14ac:dyDescent="0.4">
      <c r="B203" s="22" t="s">
        <v>140</v>
      </c>
      <c r="C203" s="77"/>
      <c r="G203" s="11"/>
      <c r="H203" s="11"/>
    </row>
    <row r="204" spans="2:16" x14ac:dyDescent="0.4">
      <c r="C204" s="86" t="s">
        <v>141</v>
      </c>
      <c r="D204" s="86" t="s">
        <v>142</v>
      </c>
      <c r="E204" s="78"/>
      <c r="F204" s="49"/>
    </row>
    <row r="205" spans="2:16" x14ac:dyDescent="0.4">
      <c r="C205" s="9"/>
      <c r="D205" s="80" t="s">
        <v>143</v>
      </c>
      <c r="E205" s="79"/>
      <c r="F205" s="6"/>
    </row>
    <row r="206" spans="2:16" x14ac:dyDescent="0.4">
      <c r="C206" s="9"/>
      <c r="D206" s="80" t="s">
        <v>144</v>
      </c>
      <c r="E206" s="79"/>
      <c r="F206" s="6"/>
    </row>
    <row r="207" spans="2:16" x14ac:dyDescent="0.4">
      <c r="D207" s="81" t="s">
        <v>145</v>
      </c>
      <c r="F207" s="10"/>
    </row>
    <row r="208" spans="2:16"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IF(OR($Q$91="",$P$91="",$Q$91&lt;$P$91),"非該当","該当")</f>
        <v>非該当</v>
      </c>
      <c r="I223" s="51" t="str">
        <f>IF($G109="","－",IF(OR($Q$110="",$P$110="",$Q$110&lt;$P$110),"非該当","該当"))</f>
        <v>－</v>
      </c>
      <c r="J223" s="51" t="str">
        <f>IF($G128="","－",IF(OR($Q$129="",$P$129="",$Q$129&lt;$P$129),"非該当","該当"))</f>
        <v>－</v>
      </c>
      <c r="K223" s="51" t="str">
        <f>IF($G147="","－",IF(OR($Q$148="",$P$148="",$Q$148&lt;$P$148),"非該当","該当"))</f>
        <v>－</v>
      </c>
      <c r="L223" s="51" t="str">
        <f>IF($G166="","－",IF(OR($Q$167="",$P$167="",$Q$167&lt;$P$167),"非該当","該当"))</f>
        <v>－</v>
      </c>
      <c r="M223" s="51" t="str">
        <f>IF($G185="","－",IF(OR($Q$186="",$P$186="",$Q$186&lt;$P$186),"非該当","該当"))</f>
        <v>－</v>
      </c>
      <c r="N223" s="6"/>
    </row>
    <row r="224" spans="2:14" ht="37.5" x14ac:dyDescent="0.4">
      <c r="D224" s="7">
        <v>8</v>
      </c>
      <c r="E224" s="45" t="s">
        <v>165</v>
      </c>
      <c r="F224" s="41" t="s">
        <v>160</v>
      </c>
      <c r="G224" s="52" t="str">
        <f>IF(COUNTIF(H224:M224,"非該当")&gt;0,"非該当","該当")</f>
        <v>非該当</v>
      </c>
      <c r="H224" s="51" t="str">
        <f>IF($N92="－","－",IF(OR($N$92="",$P$91="",$N$92&lt;$P$91),"非該当","該当"))</f>
        <v>非該当</v>
      </c>
      <c r="I224" s="51" t="str">
        <f>IF(OR($G109="",N111="－"),"－",IF(OR($N$111="",$P$110="",$N$111&lt;$P$110),"非該当","該当"))</f>
        <v>－</v>
      </c>
      <c r="J224" s="51" t="str">
        <f>IF(OR($G128="",$N130="－"),"－",IF(OR($N$130="",$P$129="",$N$130&lt;$P$129),"非該当","該当"))</f>
        <v>－</v>
      </c>
      <c r="K224" s="51" t="str">
        <f>IF(OR($G147="",$N149="－"),"－",IF(OR($N$149="",$P$148="",$N$149&lt;$P$148),"非該当","該当"))</f>
        <v>－</v>
      </c>
      <c r="L224" s="51" t="str">
        <f>IF(OR($G166="",$N168="－"),"－",IF(OR($N$168="",$P$167="",$N$168&lt;$P$167),"非該当","該当"))</f>
        <v>－</v>
      </c>
      <c r="M224" s="51" t="str">
        <f>IF(OR($G185="",$N187="－"),"－",IF(OR($N$187="",$P$186="",$N$187&lt;$P$186),"非該当","該当"))</f>
        <v>－</v>
      </c>
      <c r="N224" s="6"/>
    </row>
    <row r="225" spans="4:14" ht="37.5" x14ac:dyDescent="0.4">
      <c r="D225" s="7">
        <v>9</v>
      </c>
      <c r="E225" s="45" t="s">
        <v>166</v>
      </c>
      <c r="F225" s="41" t="s">
        <v>167</v>
      </c>
      <c r="G225" s="51" t="s">
        <v>130</v>
      </c>
      <c r="J225" s="55"/>
      <c r="N225" s="6"/>
    </row>
  </sheetData>
  <sheetProtection algorithmName="SHA-512" hashValue="89QARet+/YIqVzJ0tVvGF29PF5UTLzWsPrW7ZBTQ+/1U36O1AZ91ziDjpVvBea5o5AE2inWOe65WPgwIEyM8vA==" saltValue="69QqzmDndGpZ2achFg+Dbg==" spinCount="100000" sheet="1" objects="1" scenarios="1"/>
  <dataConsolidate/>
  <mergeCells count="6">
    <mergeCell ref="P91:P92"/>
    <mergeCell ref="P110:P111"/>
    <mergeCell ref="P129:P130"/>
    <mergeCell ref="P148:P149"/>
    <mergeCell ref="P167:P168"/>
    <mergeCell ref="P186:P187"/>
  </mergeCells>
  <phoneticPr fontId="1"/>
  <conditionalFormatting sqref="G225 G216:G220 G222:M224">
    <cfRule type="expression" dxfId="29" priority="10">
      <formula>G216="非該当"</formula>
    </cfRule>
  </conditionalFormatting>
  <conditionalFormatting sqref="D109:P125">
    <cfRule type="expression" dxfId="28" priority="6">
      <formula>$G$86=""</formula>
    </cfRule>
  </conditionalFormatting>
  <conditionalFormatting sqref="D128:P144">
    <cfRule type="expression" dxfId="27" priority="5">
      <formula>$H$86=""</formula>
    </cfRule>
  </conditionalFormatting>
  <conditionalFormatting sqref="D147:P163">
    <cfRule type="expression" dxfId="26" priority="4">
      <formula>$I$86=""</formula>
    </cfRule>
  </conditionalFormatting>
  <conditionalFormatting sqref="D166:P182">
    <cfRule type="expression" dxfId="25" priority="3">
      <formula>$J$86=""</formula>
    </cfRule>
  </conditionalFormatting>
  <conditionalFormatting sqref="D185:P201">
    <cfRule type="expression" dxfId="24" priority="2">
      <formula>$K$86=""</formula>
    </cfRule>
  </conditionalFormatting>
  <conditionalFormatting sqref="C5:F5">
    <cfRule type="expression" dxfId="23" priority="1">
      <formula>$C$5&lt;&gt;""</formula>
    </cfRule>
  </conditionalFormatting>
  <conditionalFormatting sqref="D36:P36 D39:P39 D41:P41 D45:P45 D75:P75 D77:P77 D81:P81 D99:P99 D102:P102 D104:P104 D118:P118 D121:P121 D123:P123 D137:P137 D140:P140 D142:P142 D156:P156 D159:P159 D161:P161 D175:P175 D178:P178 D180:P180 D194:P194 D197:P197 D199:P199 D72:P72">
    <cfRule type="expression" dxfId="22" priority="8">
      <formula>$G$34&lt;&gt;"就業時間換算"</formula>
    </cfRule>
  </conditionalFormatting>
  <conditionalFormatting sqref="D35:P35 D38:P38 D40:P40 D44:P44 D71:P71 D74:P74 D76:P76 D80:P80 D98:P98 D101:P101 D103:P103 D117:P117 D120:P120 D122:P122 D136:P136 D139:P139 D141:P141 D155:P155 D158:P158 D160:P160 D174:P174 D177:P177 D179:P179 D193:P193 D196:P196 D198:P198">
    <cfRule type="expression" dxfId="21" priority="7">
      <formula>$G$34&lt;&gt;"人数換算"</formula>
    </cfRule>
  </conditionalFormatting>
  <conditionalFormatting sqref="G27:P33 G35:P45 G64:P81 G96:P106 G115:P125 G134:P144 G153:P163 G172:P182 G191:P201">
    <cfRule type="expression" dxfId="20" priority="9">
      <formula>G$13="－"</formula>
    </cfRule>
  </conditionalFormatting>
  <dataValidations count="14">
    <dataValidation type="list" allowBlank="1" showInputMessage="1" showErrorMessage="1" sqref="E12" xr:uid="{2E414F53-A234-4649-93EE-8DE7C9445F52}">
      <formula1>$G$12:$P$12</formula1>
    </dataValidation>
    <dataValidation type="list" imeMode="halfAlpha" allowBlank="1" showInputMessage="1" showErrorMessage="1" sqref="G34" xr:uid="{62F76A89-25F7-483B-BDD7-5A780907729C}">
      <formula1>"人数換算,就業時間換算"</formula1>
    </dataValidation>
    <dataValidation type="list" allowBlank="1" showInputMessage="1" showErrorMessage="1" sqref="G92" xr:uid="{3A481DF3-19B7-4E0B-B801-D4DAF5D82D54}">
      <formula1>INDIRECT($G$91)</formula1>
    </dataValidation>
    <dataValidation type="list" allowBlank="1" showInputMessage="1" showErrorMessage="1" sqref="G111" xr:uid="{D829B936-D04D-472D-94E5-01EBD608B0D3}">
      <formula1>INDIRECT($G$110)</formula1>
    </dataValidation>
    <dataValidation type="list" allowBlank="1" showInputMessage="1" showErrorMessage="1" sqref="G130" xr:uid="{B32B3115-910E-485C-94FE-107E4AFF4993}">
      <formula1>INDIRECT($G$129)</formula1>
    </dataValidation>
    <dataValidation type="list" allowBlank="1" showInputMessage="1" showErrorMessage="1" sqref="G149" xr:uid="{33402EFA-52AF-4A00-A71C-477F398BE5DA}">
      <formula1>INDIRECT($G$148)</formula1>
    </dataValidation>
    <dataValidation type="list" allowBlank="1" showInputMessage="1" showErrorMessage="1" sqref="G168" xr:uid="{0F37BF42-173C-40B7-BB4D-B887DC33B302}">
      <formula1>INDIRECT($G$167)</formula1>
    </dataValidation>
    <dataValidation type="list" allowBlank="1" showInputMessage="1" showErrorMessage="1" sqref="G187" xr:uid="{045C91D1-3089-47A5-9D53-78396B87228F}">
      <formula1>INDIRECT($G$186)</formula1>
    </dataValidation>
    <dataValidation type="list" allowBlank="1" showInputMessage="1" showErrorMessage="1" sqref="G57" xr:uid="{FCDC1FE4-2F3E-46FA-8A8C-25E50CD65683}">
      <formula1>INDIRECT($G$56)</formula1>
    </dataValidation>
    <dataValidation operator="lessThanOrEqual" allowBlank="1" showInputMessage="1" showErrorMessage="1" sqref="E9" xr:uid="{69E3DBF1-813E-4E50-968C-5F830608C6F1}"/>
    <dataValidation type="date" allowBlank="1" showInputMessage="1" showErrorMessage="1" error="補助事業期間内（2026年12月31日まで）の日付を入力してください" sqref="E10" xr:uid="{39DDFD3E-14B4-4F93-A6E3-260413EEA544}">
      <formula1>45412</formula1>
      <formula2>46387</formula2>
    </dataValidation>
    <dataValidation operator="greaterThanOrEqual" allowBlank="1" showInputMessage="1" showErrorMessage="1" error="2024年3月1日以降の日付を入力ください" sqref="E7" xr:uid="{275E91F0-4D2C-48F4-98DA-2FE6EB11F6F5}"/>
    <dataValidation imeMode="halfAlpha" allowBlank="1" showInputMessage="1" showErrorMessage="1" sqref="G16:I24 G42:P42 G191:P195 G64:P69 G105:P105 G78:P78 G48:I51 G172:P176 G96:P100 G143:P143 G115:P119 G162:P162 G134:P138 G181:P181 G153:P157 G200:P200 G124:P124 G35:P37 G71:P73 G82 G27:P32" xr:uid="{B7080EAC-B293-4DE2-BA72-5ECCE5F8A0F0}"/>
    <dataValidation type="list" allowBlank="1" showInputMessage="1" showErrorMessage="1" sqref="G54:G55" xr:uid="{55EBA742-BB37-466B-9B82-D61303428772}">
      <formula1>"該当,非該当"</formula1>
    </dataValidation>
  </dataValidations>
  <hyperlinks>
    <hyperlink ref="H54" r:id="rId1" xr:uid="{8B52B096-C574-405F-B356-1E7842D93F7B}"/>
    <hyperlink ref="H55" r:id="rId2" xr:uid="{D3B8754B-85B3-4722-8421-FAC79CCBE9F8}"/>
    <hyperlink ref="E58" r:id="rId3" xr:uid="{FE9838F0-4F06-4E2E-AE7A-931AE485EB24}"/>
    <hyperlink ref="E93" r:id="rId4" xr:uid="{89126C40-1D6C-4B09-8DDB-80A0475EB713}"/>
    <hyperlink ref="E112" r:id="rId5" xr:uid="{E0D494D2-FC89-4B98-B67C-F44A5E812A4B}"/>
    <hyperlink ref="E131" r:id="rId6" xr:uid="{02A75729-7487-44C0-881B-607AC1B84374}"/>
    <hyperlink ref="E150" r:id="rId7" xr:uid="{89C8284E-5135-435A-A0D4-C55A9B9EB24C}"/>
    <hyperlink ref="E169" r:id="rId8" xr:uid="{36423632-9A12-434E-9362-8587F6DFB20C}"/>
    <hyperlink ref="E188" r:id="rId9" xr:uid="{F258973F-3810-4BFC-94DB-E4B47D0159DF}"/>
    <hyperlink ref="Q50" r:id="rId10" xr:uid="{91B6363B-A9E9-4138-995E-8A2D33C314E4}"/>
    <hyperlink ref="Q48" r:id="rId11" xr:uid="{20ECB1FA-C0F3-4A17-A987-FAF4894ABEB4}"/>
    <hyperlink ref="Q51" r:id="rId12" xr:uid="{A5312579-7E69-4277-A8E5-0C1A8905D94E}"/>
  </hyperlinks>
  <pageMargins left="0.23622047244094491" right="0.23622047244094491" top="0.74803149606299213" bottom="0.74803149606299213" header="0.31496062992125984" footer="0.31496062992125984"/>
  <pageSetup paperSize="9" scale="36"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77ECF798-CD8F-4D15-A052-75A49CB709F3}">
          <x14:formula1>
            <xm:f>【参考】業種!$G$2:$X$2</xm:f>
          </x14:formula1>
          <xm:sqref>G91 G110 G129 G148 G167 G186</xm:sqref>
        </x14:dataValidation>
        <x14:dataValidation type="list" allowBlank="1" showInputMessage="1" showErrorMessage="1" xr:uid="{2467887C-406D-4A80-97F2-55E76BED9234}">
          <x14:formula1>
            <xm:f>【参考】業種!$E$2:$X$2</xm:f>
          </x14:formula1>
          <xm:sqref>G56</xm:sqref>
        </x14:dataValidation>
        <x14:dataValidation type="list" allowBlank="1" showInputMessage="1" showErrorMessage="1" xr:uid="{4EF39275-E171-408B-9BCD-A28BADAB77D0}">
          <x14:formula1>
            <xm:f>【参考】最低賃金の5年間の年平均の年平均上昇率!$B$4:$B$50</xm:f>
          </x14:formula1>
          <xm:sqref>H86:K86 G85:G86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3AF396-BFB3-4B5A-BB4B-816033C4FEDC}">
  <sheetPr codeName="Sheet13">
    <tabColor theme="7" tint="0.79998168889431442"/>
    <pageSetUpPr fitToPage="1"/>
  </sheetPr>
  <dimension ref="A1:R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16" width="12.5" style="1" customWidth="1"/>
    <col min="17" max="17" width="9" style="1"/>
    <col min="18" max="21" width="12.5" style="1" customWidth="1"/>
    <col min="22" max="16384" width="9" style="1"/>
  </cols>
  <sheetData>
    <row r="1" spans="1:16" ht="14.45" customHeight="1" x14ac:dyDescent="0.4">
      <c r="A1" s="127" t="s">
        <v>404</v>
      </c>
    </row>
    <row r="2" spans="1:16" ht="7.5" customHeight="1" x14ac:dyDescent="0.4">
      <c r="A2" s="50"/>
    </row>
    <row r="3" spans="1:16" ht="24" x14ac:dyDescent="0.4">
      <c r="B3" s="87" t="s">
        <v>44</v>
      </c>
    </row>
    <row r="4" spans="1:16" ht="16.149999999999999" customHeight="1" thickBot="1" x14ac:dyDescent="0.45">
      <c r="B4" s="8"/>
      <c r="C4" s="8"/>
    </row>
    <row r="5" spans="1:16"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6" ht="16.149999999999999" customHeight="1" x14ac:dyDescent="0.4">
      <c r="B6" s="8"/>
      <c r="J6" s="80"/>
    </row>
    <row r="7" spans="1:16" ht="16.149999999999999" customHeight="1" x14ac:dyDescent="0.4">
      <c r="D7" s="37" t="s">
        <v>45</v>
      </c>
      <c r="E7" s="180" t="str">
        <f>IF(①申請者情報!$D$6="","",①申請者情報!$D$6)</f>
        <v/>
      </c>
      <c r="J7" s="80"/>
    </row>
    <row r="8" spans="1:16" ht="16.149999999999999" customHeight="1" x14ac:dyDescent="0.4">
      <c r="D8" s="37" t="s">
        <v>46</v>
      </c>
      <c r="E8" s="154" t="str">
        <f>IF(①申請者情報!$D$45="","",①申請者情報!$D$45)</f>
        <v/>
      </c>
      <c r="J8" s="80"/>
    </row>
    <row r="9" spans="1:16" ht="16.149999999999999" customHeight="1" x14ac:dyDescent="0.4">
      <c r="B9" s="8"/>
      <c r="D9" s="37" t="s">
        <v>47</v>
      </c>
      <c r="E9" s="167"/>
    </row>
    <row r="10" spans="1:16" ht="16.149999999999999" customHeight="1" x14ac:dyDescent="0.4">
      <c r="D10" s="37" t="s">
        <v>48</v>
      </c>
      <c r="E10" s="167"/>
      <c r="F10" s="63"/>
      <c r="G10" s="1" t="s">
        <v>49</v>
      </c>
    </row>
    <row r="11" spans="1:16" x14ac:dyDescent="0.4">
      <c r="C11" s="8"/>
      <c r="D11" s="37" t="s">
        <v>50</v>
      </c>
      <c r="G11" s="75" t="s">
        <v>51</v>
      </c>
      <c r="H11" s="75" t="s">
        <v>52</v>
      </c>
      <c r="I11" s="75" t="s">
        <v>53</v>
      </c>
      <c r="J11" s="161" t="s">
        <v>54</v>
      </c>
      <c r="K11" s="161"/>
      <c r="L11" s="161"/>
      <c r="M11" s="161"/>
      <c r="N11" s="161"/>
      <c r="O11" s="161"/>
      <c r="P11" s="161"/>
    </row>
    <row r="12" spans="1:16" x14ac:dyDescent="0.4">
      <c r="B12" s="8"/>
      <c r="D12" s="37" t="s">
        <v>55</v>
      </c>
      <c r="E12" s="168"/>
      <c r="G12" s="162" t="str">
        <f>IF($E$9="","",EDATE(H12,-12))</f>
        <v/>
      </c>
      <c r="H12" s="162" t="str">
        <f>IF($E$9="","",EDATE(I12,-12))</f>
        <v/>
      </c>
      <c r="I12" s="162" t="str">
        <f>IF($E$9="","",$E$9)</f>
        <v/>
      </c>
      <c r="J12" s="162" t="str">
        <f t="shared" ref="J12:P12" si="0">IF($E$9="","",EDATE(I12,12))</f>
        <v/>
      </c>
      <c r="K12" s="162" t="str">
        <f t="shared" si="0"/>
        <v/>
      </c>
      <c r="L12" s="162" t="str">
        <f t="shared" si="0"/>
        <v/>
      </c>
      <c r="M12" s="162" t="str">
        <f t="shared" si="0"/>
        <v/>
      </c>
      <c r="N12" s="162" t="str">
        <f t="shared" si="0"/>
        <v/>
      </c>
      <c r="O12" s="162" t="str">
        <f t="shared" si="0"/>
        <v/>
      </c>
      <c r="P12" s="162" t="str">
        <f t="shared" si="0"/>
        <v/>
      </c>
    </row>
    <row r="13" spans="1:16" x14ac:dyDescent="0.4">
      <c r="D13" s="1"/>
      <c r="E13" s="147" t="str">
        <f>IF(E12="","",IF(①申請者情報!$D$26="該当する",EDATE($E$12,12),$E$12))</f>
        <v/>
      </c>
      <c r="G13" s="137" t="str">
        <f>IFERROR(IF(AND(G12&lt;&gt;"",$E$13=G12),"基準年",IF($E$13&lt;G12,IF(YEAR(G12)-YEAR($E$13)&lt;4,"事業化報告"&amp;YEAR(G12)-YEAR($E$13)&amp;"年目","－"),"")),"")</f>
        <v/>
      </c>
      <c r="H13" s="137" t="str">
        <f t="shared" ref="H13:P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row>
    <row r="14" spans="1:16" ht="19.5" x14ac:dyDescent="0.4">
      <c r="B14" s="22" t="s">
        <v>56</v>
      </c>
      <c r="D14" s="1"/>
      <c r="F14" s="32"/>
    </row>
    <row r="15" spans="1:16" x14ac:dyDescent="0.35">
      <c r="B15" s="61">
        <f>MAX($B$14:B14)+1</f>
        <v>1</v>
      </c>
      <c r="C15" s="54" t="s">
        <v>57</v>
      </c>
      <c r="D15" s="30"/>
      <c r="E15" s="31"/>
      <c r="F15" s="31"/>
      <c r="G15" s="11"/>
      <c r="H15" s="11"/>
      <c r="I15" s="11"/>
      <c r="J15" s="11"/>
      <c r="K15" s="11"/>
      <c r="L15" s="11"/>
      <c r="M15" s="11"/>
      <c r="N15" s="11"/>
      <c r="O15" s="11"/>
      <c r="P15" s="11"/>
    </row>
    <row r="16" spans="1:16" ht="29.25" customHeight="1" x14ac:dyDescent="0.4">
      <c r="C16" s="141"/>
      <c r="D16" s="5" t="str">
        <f>MAX($B$15:B16)&amp;"-"&amp;COUNTA($D$15:D15)+1</f>
        <v>1-1</v>
      </c>
      <c r="E16" s="24" t="s">
        <v>58</v>
      </c>
      <c r="F16" s="25"/>
      <c r="G16" s="169"/>
      <c r="H16" s="169"/>
      <c r="I16" s="169"/>
      <c r="J16" s="21"/>
      <c r="K16" s="21"/>
      <c r="L16" s="21"/>
      <c r="M16" s="21"/>
      <c r="N16" s="21"/>
      <c r="O16" s="21"/>
      <c r="P16" s="21"/>
    </row>
    <row r="17" spans="2:16" ht="29.25" customHeight="1" x14ac:dyDescent="0.4">
      <c r="C17" s="9"/>
      <c r="D17" s="5" t="str">
        <f>MAX($B$15:B17)&amp;"-"&amp;COUNTA($D$15:D16)+1</f>
        <v>1-2</v>
      </c>
      <c r="E17" s="138" t="s">
        <v>59</v>
      </c>
      <c r="F17" s="23"/>
      <c r="G17" s="169"/>
      <c r="H17" s="169"/>
      <c r="I17" s="169"/>
      <c r="J17" s="21"/>
      <c r="K17" s="21"/>
      <c r="L17" s="21"/>
      <c r="M17" s="21"/>
      <c r="N17" s="21"/>
      <c r="O17" s="21"/>
      <c r="P17" s="21"/>
    </row>
    <row r="18" spans="2:16" ht="29.25" customHeight="1" x14ac:dyDescent="0.4">
      <c r="C18" s="9"/>
      <c r="D18" s="5" t="str">
        <f>MAX($B$15:B18)&amp;"-"&amp;COUNTA($D$15:D17)+1</f>
        <v>1-3</v>
      </c>
      <c r="E18" s="138" t="s">
        <v>60</v>
      </c>
      <c r="F18" s="23"/>
      <c r="G18" s="169"/>
      <c r="H18" s="169"/>
      <c r="I18" s="169"/>
      <c r="J18" s="21"/>
      <c r="K18" s="21"/>
      <c r="L18" s="21"/>
      <c r="M18" s="21"/>
      <c r="N18" s="21"/>
      <c r="O18" s="21"/>
      <c r="P18" s="21"/>
    </row>
    <row r="19" spans="2:16" ht="29.25" customHeight="1" x14ac:dyDescent="0.4">
      <c r="C19" s="9"/>
      <c r="D19" s="5" t="str">
        <f>MAX($B$15:B19)&amp;"-"&amp;COUNTA($D$15:D18)+1</f>
        <v>1-4</v>
      </c>
      <c r="E19" s="139" t="s">
        <v>61</v>
      </c>
      <c r="F19" s="23"/>
      <c r="G19" s="169"/>
      <c r="H19" s="169"/>
      <c r="I19" s="169"/>
      <c r="J19" s="21"/>
      <c r="K19" s="21"/>
      <c r="L19" s="21"/>
      <c r="M19" s="21"/>
      <c r="N19" s="21"/>
      <c r="O19" s="21"/>
      <c r="P19" s="21"/>
    </row>
    <row r="20" spans="2:16" ht="29.25" customHeight="1" x14ac:dyDescent="0.4">
      <c r="C20" s="9"/>
      <c r="D20" s="5" t="str">
        <f>MAX($B$15:B20)&amp;"-"&amp;COUNTA($D$15:D19)+1</f>
        <v>1-5</v>
      </c>
      <c r="E20" s="139" t="s">
        <v>62</v>
      </c>
      <c r="F20" s="23"/>
      <c r="G20" s="169"/>
      <c r="H20" s="169"/>
      <c r="I20" s="169"/>
      <c r="J20" s="21"/>
      <c r="K20" s="21"/>
      <c r="L20" s="21"/>
      <c r="M20" s="21"/>
      <c r="N20" s="21"/>
      <c r="O20" s="21"/>
      <c r="P20" s="21"/>
    </row>
    <row r="21" spans="2:16" ht="29.25" customHeight="1" x14ac:dyDescent="0.4">
      <c r="C21" s="9"/>
      <c r="D21" s="5" t="str">
        <f>MAX($B$15:B21)&amp;"-"&amp;COUNTA($D$15:D20)+1</f>
        <v>1-6</v>
      </c>
      <c r="E21" s="24" t="s">
        <v>63</v>
      </c>
      <c r="F21" s="25"/>
      <c r="G21" s="169"/>
      <c r="H21" s="169"/>
      <c r="I21" s="169"/>
      <c r="J21" s="21"/>
      <c r="K21" s="21"/>
      <c r="L21" s="21"/>
      <c r="M21" s="21"/>
      <c r="N21" s="21"/>
      <c r="O21" s="21"/>
      <c r="P21" s="21"/>
    </row>
    <row r="22" spans="2:16" ht="29.25" customHeight="1" x14ac:dyDescent="0.4">
      <c r="C22" s="9"/>
      <c r="D22" s="5" t="str">
        <f>MAX($B$15:B22)&amp;"-"&amp;COUNTA($D$15:D21)+1</f>
        <v>1-7</v>
      </c>
      <c r="E22" s="138" t="s">
        <v>64</v>
      </c>
      <c r="F22" s="23"/>
      <c r="G22" s="169"/>
      <c r="H22" s="169"/>
      <c r="I22" s="169"/>
      <c r="J22" s="21"/>
      <c r="K22" s="21"/>
      <c r="L22" s="21"/>
      <c r="M22" s="21"/>
      <c r="N22" s="21"/>
      <c r="O22" s="21"/>
      <c r="P22" s="21"/>
    </row>
    <row r="23" spans="2:16" ht="29.25" customHeight="1" x14ac:dyDescent="0.4">
      <c r="C23" s="9"/>
      <c r="D23" s="5" t="str">
        <f>MAX($B$15:B23)&amp;"-"&amp;COUNTA($D$15:D22)+1</f>
        <v>1-8</v>
      </c>
      <c r="E23" s="138" t="s">
        <v>65</v>
      </c>
      <c r="F23" s="23"/>
      <c r="G23" s="169"/>
      <c r="H23" s="169"/>
      <c r="I23" s="169"/>
      <c r="J23" s="21"/>
      <c r="K23" s="21"/>
      <c r="L23" s="21"/>
      <c r="M23" s="21"/>
      <c r="N23" s="21"/>
      <c r="O23" s="21"/>
      <c r="P23" s="21"/>
    </row>
    <row r="24" spans="2:16"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row>
    <row r="25" spans="2:16" x14ac:dyDescent="0.4">
      <c r="D25" s="43"/>
      <c r="E25" s="42"/>
      <c r="F25" s="42"/>
      <c r="G25" s="42"/>
      <c r="H25" s="42"/>
      <c r="I25" s="42"/>
      <c r="J25" s="42"/>
      <c r="K25" s="42"/>
      <c r="L25" s="42"/>
      <c r="M25" s="42"/>
      <c r="N25" s="42"/>
      <c r="O25" s="42"/>
      <c r="P25" s="42"/>
    </row>
    <row r="26" spans="2:16" x14ac:dyDescent="0.35">
      <c r="B26" s="61">
        <f>MAX($B$14:B25)+1</f>
        <v>2</v>
      </c>
      <c r="C26" s="54" t="s">
        <v>67</v>
      </c>
      <c r="D26" s="30"/>
      <c r="E26" s="31"/>
      <c r="F26" s="31"/>
      <c r="G26" s="11"/>
      <c r="H26" s="11"/>
      <c r="I26" s="11"/>
      <c r="J26" s="11"/>
      <c r="K26" s="11"/>
      <c r="L26" s="11"/>
      <c r="M26" s="11"/>
      <c r="N26" s="11"/>
      <c r="O26" s="11"/>
      <c r="P26" s="11"/>
    </row>
    <row r="27" spans="2:16" ht="29.25" customHeight="1" x14ac:dyDescent="0.4">
      <c r="C27" s="42"/>
      <c r="D27" s="5" t="str">
        <f>MAX($B$15:B27)&amp;"-"&amp;COUNTA($D$26:D26)+1</f>
        <v>2-1</v>
      </c>
      <c r="E27" s="24" t="s">
        <v>68</v>
      </c>
      <c r="F27" s="23"/>
      <c r="G27" s="169"/>
      <c r="H27" s="169"/>
      <c r="I27" s="169"/>
      <c r="J27" s="169"/>
      <c r="K27" s="169"/>
      <c r="L27" s="169"/>
      <c r="M27" s="169"/>
      <c r="N27" s="120"/>
      <c r="O27" s="120"/>
      <c r="P27" s="120"/>
    </row>
    <row r="28" spans="2:16" ht="29.25" customHeight="1" x14ac:dyDescent="0.4">
      <c r="D28" s="5" t="str">
        <f>MAX($B$15:B28)&amp;"-"&amp;COUNTA($D$26:D27)+1</f>
        <v>2-2</v>
      </c>
      <c r="E28" s="24" t="s">
        <v>69</v>
      </c>
      <c r="F28" s="23"/>
      <c r="G28" s="169"/>
      <c r="H28" s="169"/>
      <c r="I28" s="169"/>
      <c r="J28" s="169"/>
      <c r="K28" s="169"/>
      <c r="L28" s="169"/>
      <c r="M28" s="169"/>
      <c r="N28" s="120"/>
      <c r="O28" s="120"/>
      <c r="P28" s="120"/>
    </row>
    <row r="29" spans="2:16" ht="29.25" customHeight="1" x14ac:dyDescent="0.4">
      <c r="D29" s="5" t="str">
        <f>MAX($B$15:B29)&amp;"-"&amp;COUNTA($D$26:D28)+1</f>
        <v>2-3</v>
      </c>
      <c r="E29" s="24" t="s">
        <v>70</v>
      </c>
      <c r="F29" s="23"/>
      <c r="G29" s="169"/>
      <c r="H29" s="169"/>
      <c r="I29" s="169"/>
      <c r="J29" s="169"/>
      <c r="K29" s="169"/>
      <c r="L29" s="169"/>
      <c r="M29" s="169"/>
      <c r="N29" s="120"/>
      <c r="O29" s="120"/>
      <c r="P29" s="120"/>
    </row>
    <row r="30" spans="2:16" ht="29.25" customHeight="1" x14ac:dyDescent="0.4">
      <c r="D30" s="5" t="str">
        <f>MAX($B$15:B30)&amp;"-"&amp;COUNTA($D$26:D29)+1</f>
        <v>2-4</v>
      </c>
      <c r="E30" s="24" t="s">
        <v>71</v>
      </c>
      <c r="F30" s="23"/>
      <c r="G30" s="169"/>
      <c r="H30" s="169"/>
      <c r="I30" s="169"/>
      <c r="J30" s="169"/>
      <c r="K30" s="169"/>
      <c r="L30" s="169"/>
      <c r="M30" s="169"/>
      <c r="N30" s="120"/>
      <c r="O30" s="120"/>
      <c r="P30" s="120"/>
    </row>
    <row r="31" spans="2:16" ht="29.25" customHeight="1" x14ac:dyDescent="0.4">
      <c r="C31" s="9"/>
      <c r="D31" s="5" t="str">
        <f>MAX($B$15:B31)&amp;"-"&amp;COUNTA($D$26:D30)+1</f>
        <v>2-5</v>
      </c>
      <c r="E31" s="24" t="s">
        <v>72</v>
      </c>
      <c r="F31" s="23"/>
      <c r="G31" s="169"/>
      <c r="H31" s="169"/>
      <c r="I31" s="169"/>
      <c r="J31" s="169"/>
      <c r="K31" s="169"/>
      <c r="L31" s="169"/>
      <c r="M31" s="169"/>
      <c r="N31" s="120"/>
      <c r="O31" s="120"/>
      <c r="P31" s="120"/>
    </row>
    <row r="32" spans="2:16" ht="29.25" customHeight="1" x14ac:dyDescent="0.4">
      <c r="C32" s="9"/>
      <c r="D32" s="5" t="str">
        <f>MAX($B$15:B32)&amp;"-"&amp;COUNTA($D$26:D31)+1</f>
        <v>2-6</v>
      </c>
      <c r="E32" s="24" t="s">
        <v>73</v>
      </c>
      <c r="F32" s="23"/>
      <c r="G32" s="169"/>
      <c r="H32" s="169"/>
      <c r="I32" s="169"/>
      <c r="J32" s="169"/>
      <c r="K32" s="169"/>
      <c r="L32" s="169"/>
      <c r="M32" s="169"/>
      <c r="N32" s="120"/>
      <c r="O32" s="120"/>
      <c r="P32" s="120"/>
    </row>
    <row r="33" spans="2:18"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row>
    <row r="34" spans="2:18" ht="29.25" customHeight="1" x14ac:dyDescent="0.4">
      <c r="C34" s="9"/>
      <c r="D34" s="5" t="str">
        <f>MAX($B$15:B34)&amp;"-"&amp;COUNTA($D$26:D33)+1</f>
        <v>2-8</v>
      </c>
      <c r="E34" s="143" t="s">
        <v>75</v>
      </c>
      <c r="F34" s="25" t="s">
        <v>76</v>
      </c>
      <c r="G34" s="171"/>
    </row>
    <row r="35" spans="2:18" ht="29.25" customHeight="1" x14ac:dyDescent="0.4">
      <c r="C35" s="9"/>
      <c r="D35" s="5" t="str">
        <f>MAX($B$15:B35)&amp;"-"&amp;COUNTA($D$26:D34)+1</f>
        <v>2-9</v>
      </c>
      <c r="E35" s="143" t="s">
        <v>77</v>
      </c>
      <c r="F35" s="23" t="s">
        <v>78</v>
      </c>
      <c r="G35" s="169"/>
      <c r="H35" s="120"/>
      <c r="I35" s="170"/>
      <c r="J35" s="120"/>
      <c r="K35" s="120"/>
      <c r="L35" s="120"/>
      <c r="M35" s="120"/>
      <c r="N35" s="120"/>
      <c r="O35" s="120"/>
      <c r="P35" s="120"/>
    </row>
    <row r="36" spans="2:18" ht="29.25" customHeight="1" x14ac:dyDescent="0.4">
      <c r="C36" s="9"/>
      <c r="D36" s="5" t="str">
        <f>MAX($B$15:B36)&amp;"-"&amp;COUNTA($D$26:D35)+1</f>
        <v>2-10</v>
      </c>
      <c r="E36" s="143" t="s">
        <v>79</v>
      </c>
      <c r="F36" s="25" t="s">
        <v>78</v>
      </c>
      <c r="G36" s="169"/>
      <c r="H36" s="120"/>
      <c r="I36" s="170"/>
      <c r="J36" s="120"/>
      <c r="K36" s="120"/>
      <c r="L36" s="120"/>
      <c r="M36" s="120"/>
      <c r="N36" s="120"/>
      <c r="O36" s="120"/>
      <c r="P36" s="120"/>
    </row>
    <row r="37" spans="2:18" ht="29.25" customHeight="1" x14ac:dyDescent="0.4">
      <c r="C37" s="9"/>
      <c r="D37" s="5" t="str">
        <f>MAX($B$15:B37)&amp;"-"&amp;COUNTA($D$26:D36)+1</f>
        <v>2-11</v>
      </c>
      <c r="E37" s="143" t="s">
        <v>80</v>
      </c>
      <c r="F37" s="23" t="s">
        <v>78</v>
      </c>
      <c r="G37" s="169"/>
      <c r="H37" s="120"/>
      <c r="I37" s="170"/>
      <c r="J37" s="120"/>
      <c r="K37" s="120"/>
      <c r="L37" s="120"/>
      <c r="M37" s="120"/>
      <c r="N37" s="120"/>
      <c r="O37" s="120"/>
      <c r="P37" s="120"/>
    </row>
    <row r="38" spans="2:18" ht="29.25" customHeight="1" x14ac:dyDescent="0.4">
      <c r="C38" s="9"/>
      <c r="D38" s="7" t="str">
        <f>MAX($B$15:B38)&amp;"-"&amp;COUNTA($D$26:D37)+1</f>
        <v>2-12</v>
      </c>
      <c r="E38" s="142" t="s">
        <v>81</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row>
    <row r="39" spans="2:18" ht="29.25" customHeight="1" x14ac:dyDescent="0.4">
      <c r="C39" s="9"/>
      <c r="D39" s="7" t="str">
        <f>MAX($B$15:B39)&amp;"-"&amp;COUNTA($D$26:D38)+1</f>
        <v>2-13</v>
      </c>
      <c r="E39" s="142" t="s">
        <v>82</v>
      </c>
      <c r="F39" s="28"/>
      <c r="G39" s="12" t="str">
        <f t="shared" ref="G39:P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row>
    <row r="40" spans="2:18" ht="29.25" customHeight="1" x14ac:dyDescent="0.4">
      <c r="C40" s="9"/>
      <c r="D40" s="7" t="str">
        <f>MAX($B$15:B40)&amp;"-"&amp;COUNTA($D$26:D39)+1</f>
        <v>2-14</v>
      </c>
      <c r="E40" s="142" t="s">
        <v>83</v>
      </c>
      <c r="F40" s="27" t="s">
        <v>84</v>
      </c>
      <c r="G40" s="14"/>
      <c r="H40" s="56" t="str">
        <f t="shared" ref="H40:P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row>
    <row r="41" spans="2:18"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row>
    <row r="42" spans="2:18"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row>
    <row r="43" spans="2:18"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row>
    <row r="44" spans="2:18"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row>
    <row r="45" spans="2:18"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row>
    <row r="46" spans="2:18" x14ac:dyDescent="0.4">
      <c r="D46" s="43"/>
      <c r="E46" s="42"/>
      <c r="F46" s="42"/>
      <c r="G46" s="42"/>
      <c r="H46" s="42"/>
      <c r="I46" s="42"/>
      <c r="J46" s="42"/>
      <c r="K46" s="42"/>
      <c r="L46" s="42"/>
      <c r="M46" s="42"/>
      <c r="N46" s="42"/>
      <c r="O46" s="42"/>
      <c r="P46" s="42"/>
    </row>
    <row r="47" spans="2:18" x14ac:dyDescent="0.35">
      <c r="B47" s="61">
        <f>MAX($B$14:B46)+1</f>
        <v>3</v>
      </c>
      <c r="C47" s="54" t="s">
        <v>91</v>
      </c>
      <c r="D47" s="30"/>
      <c r="E47" s="31"/>
      <c r="F47" s="31"/>
      <c r="G47" s="11"/>
      <c r="H47" s="11"/>
      <c r="I47" s="11"/>
      <c r="J47" s="11"/>
      <c r="K47" s="11"/>
      <c r="L47" s="11"/>
      <c r="M47" s="11"/>
      <c r="N47" s="11"/>
      <c r="O47" s="11"/>
      <c r="P47" s="11"/>
    </row>
    <row r="48" spans="2:18" ht="29.25" customHeight="1" x14ac:dyDescent="0.4">
      <c r="C48" s="42"/>
      <c r="D48" s="5" t="str">
        <f>MAX($B$15:B48)&amp;"-"&amp;COUNTA($D$47:D47)+1</f>
        <v>3-1</v>
      </c>
      <c r="E48" s="24" t="s">
        <v>92</v>
      </c>
      <c r="F48" s="23" t="s">
        <v>93</v>
      </c>
      <c r="G48" s="169"/>
      <c r="H48" s="120"/>
      <c r="I48" s="170"/>
      <c r="J48" s="21"/>
      <c r="K48" s="21"/>
      <c r="L48" s="21"/>
      <c r="M48" s="21"/>
      <c r="N48" s="21"/>
      <c r="O48" s="21"/>
      <c r="P48" s="21"/>
      <c r="Q48" s="76" t="s">
        <v>94</v>
      </c>
      <c r="R48" s="76"/>
    </row>
    <row r="49" spans="2:18" ht="29.25" customHeight="1" x14ac:dyDescent="0.4">
      <c r="D49" s="5" t="str">
        <f>MAX($B$15:B49)&amp;"-"&amp;COUNTA($D$47:D48)+1</f>
        <v>3-2</v>
      </c>
      <c r="E49" s="24" t="s">
        <v>95</v>
      </c>
      <c r="F49" s="23"/>
      <c r="G49" s="169"/>
      <c r="H49" s="120"/>
      <c r="I49" s="170"/>
      <c r="J49" s="21"/>
      <c r="K49" s="21"/>
      <c r="L49" s="21"/>
      <c r="M49" s="21"/>
      <c r="N49" s="21"/>
      <c r="O49" s="21"/>
      <c r="P49" s="21"/>
    </row>
    <row r="50" spans="2:18" ht="29.25" customHeight="1" x14ac:dyDescent="0.4">
      <c r="D50" s="5" t="str">
        <f>MAX($B$15:B50)&amp;"-"&amp;COUNTA($D$47:D49)+1</f>
        <v>3-3</v>
      </c>
      <c r="E50" s="24" t="s">
        <v>96</v>
      </c>
      <c r="F50" s="23" t="s">
        <v>97</v>
      </c>
      <c r="G50" s="169"/>
      <c r="H50" s="120"/>
      <c r="I50" s="170"/>
      <c r="J50" s="21"/>
      <c r="K50" s="21"/>
      <c r="L50" s="21"/>
      <c r="M50" s="21"/>
      <c r="N50" s="21"/>
      <c r="O50" s="21"/>
      <c r="P50" s="21"/>
      <c r="Q50" s="76" t="s">
        <v>98</v>
      </c>
      <c r="R50" s="76"/>
    </row>
    <row r="51" spans="2:18" ht="29.25" customHeight="1" x14ac:dyDescent="0.4">
      <c r="D51" s="5" t="str">
        <f>MAX($B$15:B51)&amp;"-"&amp;COUNTA($D$47:D50)+1</f>
        <v>3-4</v>
      </c>
      <c r="E51" s="24" t="s">
        <v>99</v>
      </c>
      <c r="F51" s="23" t="s">
        <v>97</v>
      </c>
      <c r="G51" s="169"/>
      <c r="H51" s="120"/>
      <c r="I51" s="170"/>
      <c r="J51" s="21"/>
      <c r="K51" s="21"/>
      <c r="L51" s="21"/>
      <c r="M51" s="21"/>
      <c r="N51" s="21"/>
      <c r="O51" s="21"/>
      <c r="P51" s="21"/>
      <c r="Q51" s="76" t="s">
        <v>100</v>
      </c>
    </row>
    <row r="52" spans="2:18" x14ac:dyDescent="0.4">
      <c r="E52" s="6"/>
      <c r="F52" s="6"/>
    </row>
    <row r="53" spans="2:18" x14ac:dyDescent="0.35">
      <c r="B53" s="61">
        <f>MAX($B$14:B52)+1</f>
        <v>4</v>
      </c>
      <c r="C53" s="53" t="s">
        <v>101</v>
      </c>
    </row>
    <row r="54" spans="2:18" ht="29.25" customHeight="1" x14ac:dyDescent="0.4">
      <c r="C54" s="42"/>
      <c r="D54" s="5" t="str">
        <f>MAX($B$15:B54)&amp;"-"&amp;COUNTA($D$53:D53)+1</f>
        <v>4-1</v>
      </c>
      <c r="E54" s="24" t="s">
        <v>102</v>
      </c>
      <c r="F54" s="23" t="s">
        <v>103</v>
      </c>
      <c r="G54" s="172"/>
      <c r="H54" s="128" t="s">
        <v>104</v>
      </c>
    </row>
    <row r="55" spans="2:18" ht="29.25" customHeight="1" x14ac:dyDescent="0.4">
      <c r="D55" s="5" t="str">
        <f>MAX($B$15:B55)&amp;"-"&amp;COUNTA($D$53:D54)+1</f>
        <v>4-2</v>
      </c>
      <c r="E55" s="24" t="s">
        <v>105</v>
      </c>
      <c r="F55" s="23" t="s">
        <v>103</v>
      </c>
      <c r="G55" s="172"/>
      <c r="H55" s="128" t="s">
        <v>106</v>
      </c>
    </row>
    <row r="56" spans="2:18" ht="29.25" customHeight="1" x14ac:dyDescent="0.4">
      <c r="D56" s="5" t="str">
        <f>MAX($B$15:B56)&amp;"-"&amp;COUNTA($D$53:D55)+1</f>
        <v>4-3</v>
      </c>
      <c r="E56" s="31" t="s">
        <v>107</v>
      </c>
      <c r="F56" s="23" t="s">
        <v>103</v>
      </c>
      <c r="G56" s="173"/>
    </row>
    <row r="57" spans="2:18" ht="29.25" customHeight="1" x14ac:dyDescent="0.4">
      <c r="D57" s="5" t="str">
        <f>MAX($B$15:B57)&amp;"-"&amp;COUNTA($D$53:D56)+1</f>
        <v>4-4</v>
      </c>
      <c r="E57" s="31" t="s">
        <v>108</v>
      </c>
      <c r="F57" s="23" t="s">
        <v>103</v>
      </c>
      <c r="G57" s="173"/>
    </row>
    <row r="58" spans="2:18" x14ac:dyDescent="0.4">
      <c r="E58" s="76" t="s">
        <v>109</v>
      </c>
      <c r="F58" s="6"/>
      <c r="G58" s="6"/>
      <c r="H58" s="6"/>
    </row>
    <row r="59" spans="2:18" x14ac:dyDescent="0.4">
      <c r="E59" s="6"/>
      <c r="F59" s="6"/>
    </row>
    <row r="60" spans="2:18" ht="19.5" x14ac:dyDescent="0.4">
      <c r="B60" s="22" t="s">
        <v>110</v>
      </c>
      <c r="D60" s="1"/>
    </row>
    <row r="61" spans="2:18" x14ac:dyDescent="0.35">
      <c r="B61" s="61">
        <f>MAX($B$14:B60)+1</f>
        <v>5</v>
      </c>
      <c r="C61" s="53" t="s">
        <v>111</v>
      </c>
      <c r="D61" s="4"/>
      <c r="E61" s="6"/>
      <c r="F61" s="6"/>
    </row>
    <row r="62" spans="2:18" x14ac:dyDescent="0.4">
      <c r="B62" s="61"/>
      <c r="C62" s="152" t="s">
        <v>112</v>
      </c>
      <c r="D62" s="4"/>
      <c r="E62" s="6"/>
      <c r="F62" s="6"/>
    </row>
    <row r="63" spans="2:18" x14ac:dyDescent="0.4">
      <c r="B63" s="61"/>
      <c r="C63" s="152" t="s">
        <v>113</v>
      </c>
      <c r="D63" s="4"/>
      <c r="E63" s="6"/>
      <c r="F63" s="6"/>
    </row>
    <row r="64" spans="2:18" ht="29.25" customHeight="1" x14ac:dyDescent="0.4">
      <c r="C64" s="42"/>
      <c r="D64" s="5" t="str">
        <f>MAX($B$15:B64)&amp;"-"&amp;COUNTA($D$61:D61)+1</f>
        <v>5-1</v>
      </c>
      <c r="E64" s="24" t="s">
        <v>68</v>
      </c>
      <c r="F64" s="23"/>
      <c r="G64" s="169"/>
      <c r="H64" s="120"/>
      <c r="I64" s="170"/>
      <c r="J64" s="120"/>
      <c r="K64" s="120"/>
      <c r="L64" s="120"/>
      <c r="M64" s="120"/>
      <c r="N64" s="120"/>
      <c r="O64" s="120"/>
      <c r="P64" s="120"/>
    </row>
    <row r="65" spans="3:16" ht="29.25" customHeight="1" x14ac:dyDescent="0.4">
      <c r="D65" s="5" t="str">
        <f>MAX($B$15:B65)&amp;"-"&amp;COUNTA($D$61:D64)+1</f>
        <v>5-2</v>
      </c>
      <c r="E65" s="24" t="s">
        <v>69</v>
      </c>
      <c r="F65" s="23"/>
      <c r="G65" s="169"/>
      <c r="H65" s="120"/>
      <c r="I65" s="170"/>
      <c r="J65" s="120"/>
      <c r="K65" s="120"/>
      <c r="L65" s="120"/>
      <c r="M65" s="120"/>
      <c r="N65" s="120"/>
      <c r="O65" s="120"/>
      <c r="P65" s="120"/>
    </row>
    <row r="66" spans="3:16" ht="29.25" customHeight="1" x14ac:dyDescent="0.4">
      <c r="D66" s="5" t="str">
        <f>MAX($B$15:B66)&amp;"-"&amp;COUNTA($D$61:D65)+1</f>
        <v>5-3</v>
      </c>
      <c r="E66" s="24" t="s">
        <v>70</v>
      </c>
      <c r="F66" s="23"/>
      <c r="G66" s="169"/>
      <c r="H66" s="120"/>
      <c r="I66" s="170"/>
      <c r="J66" s="120"/>
      <c r="K66" s="120"/>
      <c r="L66" s="120"/>
      <c r="M66" s="120"/>
      <c r="N66" s="120"/>
      <c r="O66" s="120"/>
      <c r="P66" s="120"/>
    </row>
    <row r="67" spans="3:16" ht="29.25" customHeight="1" x14ac:dyDescent="0.4">
      <c r="C67" s="9"/>
      <c r="D67" s="7" t="str">
        <f>MAX($B$15:B67)&amp;"-"&amp;COUNTA($D$61:D66)+1</f>
        <v>5-4</v>
      </c>
      <c r="E67" s="26" t="s">
        <v>71</v>
      </c>
      <c r="F67" s="27"/>
      <c r="G67" s="83">
        <f>+G96+G115+G134+G153+G172+G191</f>
        <v>0</v>
      </c>
      <c r="H67" s="84">
        <f t="shared" ref="H67:P68" si="13">+H96+H115+H134+H153+H172+H191</f>
        <v>0</v>
      </c>
      <c r="I67" s="85">
        <f t="shared" si="13"/>
        <v>0</v>
      </c>
      <c r="J67" s="84">
        <f t="shared" si="13"/>
        <v>0</v>
      </c>
      <c r="K67" s="84">
        <f t="shared" si="13"/>
        <v>0</v>
      </c>
      <c r="L67" s="84">
        <f t="shared" si="13"/>
        <v>0</v>
      </c>
      <c r="M67" s="84">
        <f t="shared" si="13"/>
        <v>0</v>
      </c>
      <c r="N67" s="84">
        <f t="shared" si="13"/>
        <v>0</v>
      </c>
      <c r="O67" s="84">
        <f t="shared" si="13"/>
        <v>0</v>
      </c>
      <c r="P67" s="84">
        <f t="shared" si="13"/>
        <v>0</v>
      </c>
    </row>
    <row r="68" spans="3:16" ht="29.25" customHeight="1" x14ac:dyDescent="0.4">
      <c r="C68" s="9"/>
      <c r="D68" s="7" t="str">
        <f>MAX($B$15:B68)&amp;"-"&amp;COUNTA($D$61:D67)+1</f>
        <v>5-5</v>
      </c>
      <c r="E68" s="26" t="s">
        <v>72</v>
      </c>
      <c r="F68" s="27"/>
      <c r="G68" s="83">
        <f>+G97+G116+G135+G154+G173+G192</f>
        <v>0</v>
      </c>
      <c r="H68" s="84">
        <f t="shared" si="13"/>
        <v>0</v>
      </c>
      <c r="I68" s="85">
        <f t="shared" si="13"/>
        <v>0</v>
      </c>
      <c r="J68" s="84">
        <f t="shared" si="13"/>
        <v>0</v>
      </c>
      <c r="K68" s="84">
        <f t="shared" si="13"/>
        <v>0</v>
      </c>
      <c r="L68" s="84">
        <f t="shared" si="13"/>
        <v>0</v>
      </c>
      <c r="M68" s="84">
        <f t="shared" si="13"/>
        <v>0</v>
      </c>
      <c r="N68" s="84">
        <f t="shared" si="13"/>
        <v>0</v>
      </c>
      <c r="O68" s="84">
        <f t="shared" si="13"/>
        <v>0</v>
      </c>
      <c r="P68" s="84">
        <f>+P97+P116+P135+P154+P173+P192</f>
        <v>0</v>
      </c>
    </row>
    <row r="69" spans="3:16" ht="29.25" customHeight="1" x14ac:dyDescent="0.4">
      <c r="C69" s="9"/>
      <c r="D69" s="5" t="str">
        <f>MAX($B$15:B69)&amp;"-"&amp;COUNTA($D$61:D68)+1</f>
        <v>5-6</v>
      </c>
      <c r="E69" s="24" t="s">
        <v>73</v>
      </c>
      <c r="F69" s="23"/>
      <c r="G69" s="169"/>
      <c r="H69" s="120"/>
      <c r="I69" s="170"/>
      <c r="J69" s="120"/>
      <c r="K69" s="120"/>
      <c r="L69" s="120"/>
      <c r="M69" s="120"/>
      <c r="N69" s="120"/>
      <c r="O69" s="120"/>
      <c r="P69" s="120"/>
    </row>
    <row r="70" spans="3:16"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row>
    <row r="71" spans="3:16" ht="29.25" customHeight="1" x14ac:dyDescent="0.4">
      <c r="C71" s="9"/>
      <c r="D71" s="7" t="str">
        <f>MAX($B$15:B71)&amp;"-"&amp;COUNTA($D$61:D70)+1</f>
        <v>5-8</v>
      </c>
      <c r="E71" s="142" t="s">
        <v>77</v>
      </c>
      <c r="F71" s="27" t="s">
        <v>78</v>
      </c>
      <c r="G71" s="83">
        <f>IF($G$34="就業時間換算","",+G98+G117+G136+G155+G174+G193)</f>
        <v>0</v>
      </c>
      <c r="H71" s="84">
        <f t="shared" ref="H71:P71" si="15">IF($G$34="就業時間換算","",+H98+H117+H136+H155+H174+H193)</f>
        <v>0</v>
      </c>
      <c r="I71" s="85">
        <f t="shared" si="15"/>
        <v>0</v>
      </c>
      <c r="J71" s="84">
        <f t="shared" si="15"/>
        <v>0</v>
      </c>
      <c r="K71" s="84">
        <f t="shared" si="15"/>
        <v>0</v>
      </c>
      <c r="L71" s="84">
        <f t="shared" si="15"/>
        <v>0</v>
      </c>
      <c r="M71" s="84">
        <f t="shared" si="15"/>
        <v>0</v>
      </c>
      <c r="N71" s="84">
        <f t="shared" si="15"/>
        <v>0</v>
      </c>
      <c r="O71" s="84">
        <f t="shared" si="15"/>
        <v>0</v>
      </c>
      <c r="P71" s="84">
        <f t="shared" si="15"/>
        <v>0</v>
      </c>
    </row>
    <row r="72" spans="3:16" ht="29.25" customHeight="1" x14ac:dyDescent="0.4">
      <c r="C72" s="9"/>
      <c r="D72" s="7" t="str">
        <f>MAX($B$15:B72)&amp;"-"&amp;COUNTA($D$61:D71)+1</f>
        <v>5-9</v>
      </c>
      <c r="E72" s="142" t="s">
        <v>79</v>
      </c>
      <c r="F72" s="28" t="s">
        <v>78</v>
      </c>
      <c r="G72" s="83">
        <f>IF($G$34="人数換算","",+G99+G118+G137+G156+G175+G194)</f>
        <v>0</v>
      </c>
      <c r="H72" s="84">
        <f t="shared" ref="H72:P72" si="16">IF($G$34="人数換算","",+H99+H118+H137+H156+H175+H194)</f>
        <v>0</v>
      </c>
      <c r="I72" s="85">
        <f t="shared" si="16"/>
        <v>0</v>
      </c>
      <c r="J72" s="84">
        <f t="shared" si="16"/>
        <v>0</v>
      </c>
      <c r="K72" s="84">
        <f t="shared" si="16"/>
        <v>0</v>
      </c>
      <c r="L72" s="84">
        <f t="shared" si="16"/>
        <v>0</v>
      </c>
      <c r="M72" s="84">
        <f t="shared" si="16"/>
        <v>0</v>
      </c>
      <c r="N72" s="84">
        <f t="shared" si="16"/>
        <v>0</v>
      </c>
      <c r="O72" s="84">
        <f t="shared" si="16"/>
        <v>0</v>
      </c>
      <c r="P72" s="84">
        <f t="shared" si="16"/>
        <v>0</v>
      </c>
    </row>
    <row r="73" spans="3:16" ht="29.25" customHeight="1" x14ac:dyDescent="0.4">
      <c r="C73" s="9"/>
      <c r="D73" s="7" t="str">
        <f>MAX($B$15:B73)&amp;"-"&amp;COUNTA($D$61:D72)+1</f>
        <v>5-10</v>
      </c>
      <c r="E73" s="142" t="s">
        <v>80</v>
      </c>
      <c r="F73" s="28" t="s">
        <v>78</v>
      </c>
      <c r="G73" s="83">
        <f>+G100+G119+G138+G157+G176+G195</f>
        <v>0</v>
      </c>
      <c r="H73" s="84">
        <f t="shared" ref="H73:P73" si="17">+H100+H119+H138+H157+H176+H195</f>
        <v>0</v>
      </c>
      <c r="I73" s="85">
        <f t="shared" si="17"/>
        <v>0</v>
      </c>
      <c r="J73" s="84">
        <f t="shared" si="17"/>
        <v>0</v>
      </c>
      <c r="K73" s="84">
        <f t="shared" si="17"/>
        <v>0</v>
      </c>
      <c r="L73" s="84">
        <f t="shared" si="17"/>
        <v>0</v>
      </c>
      <c r="M73" s="84">
        <f t="shared" si="17"/>
        <v>0</v>
      </c>
      <c r="N73" s="84">
        <f t="shared" si="17"/>
        <v>0</v>
      </c>
      <c r="O73" s="84">
        <f t="shared" si="17"/>
        <v>0</v>
      </c>
      <c r="P73" s="84">
        <f t="shared" si="17"/>
        <v>0</v>
      </c>
    </row>
    <row r="74" spans="3:16"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row>
    <row r="75" spans="3:16" ht="29.25" customHeight="1" x14ac:dyDescent="0.4">
      <c r="C75" s="9"/>
      <c r="D75" s="7" t="str">
        <f>MAX($B$15:B75)&amp;"-"&amp;COUNTA($D$61:D74)+1</f>
        <v>5-12</v>
      </c>
      <c r="E75" s="142" t="s">
        <v>82</v>
      </c>
      <c r="F75" s="28"/>
      <c r="G75" s="12" t="str">
        <f>IFERROR(+G67/G72,"")</f>
        <v/>
      </c>
      <c r="H75" s="13" t="str">
        <f>IFERROR(+H67/H72,"")</f>
        <v/>
      </c>
      <c r="I75" s="20" t="str">
        <f t="shared" ref="I75:P75" si="19">IFERROR(+I67/I72,"")</f>
        <v/>
      </c>
      <c r="J75" s="13" t="str">
        <f>IFERROR(+J67/J72,"")</f>
        <v/>
      </c>
      <c r="K75" s="13" t="str">
        <f t="shared" si="19"/>
        <v/>
      </c>
      <c r="L75" s="13" t="str">
        <f t="shared" si="19"/>
        <v/>
      </c>
      <c r="M75" s="13" t="str">
        <f t="shared" si="19"/>
        <v/>
      </c>
      <c r="N75" s="13" t="str">
        <f t="shared" si="19"/>
        <v/>
      </c>
      <c r="O75" s="13" t="str">
        <f t="shared" si="19"/>
        <v/>
      </c>
      <c r="P75" s="13" t="str">
        <f t="shared" si="19"/>
        <v/>
      </c>
    </row>
    <row r="76" spans="3:16" ht="29.25" customHeight="1" x14ac:dyDescent="0.4">
      <c r="C76" s="9"/>
      <c r="D76" s="7" t="str">
        <f>MAX($B$15:B76)&amp;"-"&amp;COUNTA($D$61:D75)+1</f>
        <v>5-13</v>
      </c>
      <c r="E76" s="142" t="s">
        <v>83</v>
      </c>
      <c r="F76" s="27" t="s">
        <v>84</v>
      </c>
      <c r="G76" s="14"/>
      <c r="H76" s="56" t="str">
        <f>IFERROR((H74-G74)/G74,"")</f>
        <v/>
      </c>
      <c r="I76" s="57" t="str">
        <f t="shared" ref="I76:P77" si="20">IFERROR((I74-H74)/H74,"")</f>
        <v/>
      </c>
      <c r="J76" s="56" t="str">
        <f t="shared" si="20"/>
        <v/>
      </c>
      <c r="K76" s="56" t="str">
        <f t="shared" si="20"/>
        <v/>
      </c>
      <c r="L76" s="56" t="str">
        <f t="shared" si="20"/>
        <v/>
      </c>
      <c r="M76" s="56" t="str">
        <f t="shared" si="20"/>
        <v/>
      </c>
      <c r="N76" s="56" t="str">
        <f t="shared" si="20"/>
        <v/>
      </c>
      <c r="O76" s="56" t="str">
        <f t="shared" si="20"/>
        <v/>
      </c>
      <c r="P76" s="56" t="str">
        <f t="shared" si="20"/>
        <v/>
      </c>
    </row>
    <row r="77" spans="3:16"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row>
    <row r="78" spans="3:16" ht="29.25" customHeight="1" x14ac:dyDescent="0.4">
      <c r="C78" s="9"/>
      <c r="D78" s="7" t="str">
        <f>MAX($B$15:B78)&amp;"-"&amp;COUNTA($D$61:D77)+1</f>
        <v>5-15</v>
      </c>
      <c r="E78" s="142" t="s">
        <v>87</v>
      </c>
      <c r="F78" s="27"/>
      <c r="G78" s="83" t="str">
        <f t="shared" ref="G78" si="21">IFERROR(+G68/G73,"")</f>
        <v/>
      </c>
      <c r="H78" s="84" t="str">
        <f>IFERROR(+H68/H73,"")</f>
        <v/>
      </c>
      <c r="I78" s="84" t="str">
        <f t="shared" ref="I78:P78" si="22">IFERROR(+I68/I73,"")</f>
        <v/>
      </c>
      <c r="J78" s="84" t="str">
        <f t="shared" si="22"/>
        <v/>
      </c>
      <c r="K78" s="84" t="str">
        <f t="shared" si="22"/>
        <v/>
      </c>
      <c r="L78" s="84" t="str">
        <f t="shared" si="22"/>
        <v/>
      </c>
      <c r="M78" s="84" t="str">
        <f t="shared" si="22"/>
        <v/>
      </c>
      <c r="N78" s="84" t="str">
        <f t="shared" si="22"/>
        <v/>
      </c>
      <c r="O78" s="84" t="str">
        <f t="shared" si="22"/>
        <v/>
      </c>
      <c r="P78" s="84" t="str">
        <f t="shared" si="22"/>
        <v/>
      </c>
    </row>
    <row r="79" spans="3:16" ht="29.25" customHeight="1" x14ac:dyDescent="0.4">
      <c r="C79" s="9"/>
      <c r="D79" s="7" t="str">
        <f>MAX($B$15:B79)&amp;"-"&amp;COUNTA($D$61:D78)+1</f>
        <v>5-16</v>
      </c>
      <c r="E79" s="142" t="s">
        <v>88</v>
      </c>
      <c r="F79" s="27" t="s">
        <v>84</v>
      </c>
      <c r="G79" s="14"/>
      <c r="H79" s="56" t="str">
        <f>IFERROR((H78-G78)/G78,"")</f>
        <v/>
      </c>
      <c r="I79" s="57" t="str">
        <f>IFERROR((I78-H78)/H78,"")</f>
        <v/>
      </c>
      <c r="J79" s="56" t="str">
        <f t="shared" ref="J79:P79" si="23">IFERROR((J78-I78)/I78,"")</f>
        <v/>
      </c>
      <c r="K79" s="56" t="str">
        <f t="shared" si="23"/>
        <v/>
      </c>
      <c r="L79" s="56" t="str">
        <f t="shared" si="23"/>
        <v/>
      </c>
      <c r="M79" s="56" t="str">
        <f t="shared" si="23"/>
        <v/>
      </c>
      <c r="N79" s="56" t="str">
        <f t="shared" si="23"/>
        <v/>
      </c>
      <c r="O79" s="56" t="str">
        <f t="shared" si="23"/>
        <v/>
      </c>
      <c r="P79" s="56" t="str">
        <f t="shared" si="23"/>
        <v/>
      </c>
    </row>
    <row r="80" spans="3:16" ht="29.25" customHeight="1" x14ac:dyDescent="0.4">
      <c r="C80" s="9"/>
      <c r="D80" s="7" t="str">
        <f>MAX($B$15:B80)&amp;"-"&amp;COUNTA($D$61:D79)+1</f>
        <v>5-17</v>
      </c>
      <c r="E80" s="142" t="s">
        <v>89</v>
      </c>
      <c r="F80" s="27"/>
      <c r="G80" s="12" t="str">
        <f>IFERROR(+G70/(G71+G73),"")</f>
        <v/>
      </c>
      <c r="H80" s="13" t="str">
        <f t="shared" ref="H80:P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row>
    <row r="81" spans="2:17"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P81" si="26">IFERROR(+J70/(J72+J73),"")</f>
        <v/>
      </c>
      <c r="K81" s="13" t="str">
        <f t="shared" si="26"/>
        <v/>
      </c>
      <c r="L81" s="13" t="str">
        <f t="shared" si="26"/>
        <v/>
      </c>
      <c r="M81" s="13" t="str">
        <f t="shared" si="26"/>
        <v/>
      </c>
      <c r="N81" s="13" t="str">
        <f t="shared" si="26"/>
        <v/>
      </c>
      <c r="O81" s="13" t="str">
        <f t="shared" si="26"/>
        <v/>
      </c>
      <c r="P81" s="13" t="str">
        <f t="shared" si="26"/>
        <v/>
      </c>
    </row>
    <row r="82" spans="2:17" ht="29.25" customHeight="1" x14ac:dyDescent="0.4">
      <c r="D82" s="5" t="str">
        <f>MAX($B$15:B82)&amp;"-"&amp;COUNTA($D$61:D81)+1</f>
        <v>5-19</v>
      </c>
      <c r="E82" s="24" t="s">
        <v>114</v>
      </c>
      <c r="F82" s="23" t="s">
        <v>84</v>
      </c>
      <c r="G82" s="174"/>
      <c r="H82" s="80" t="s">
        <v>115</v>
      </c>
    </row>
    <row r="83" spans="2:17" x14ac:dyDescent="0.4">
      <c r="E83" s="6"/>
      <c r="F83" s="6"/>
    </row>
    <row r="84" spans="2:17" x14ac:dyDescent="0.35">
      <c r="B84" s="61">
        <f>MAX($B$14:B83)+1</f>
        <v>6</v>
      </c>
      <c r="C84" s="53" t="s">
        <v>116</v>
      </c>
      <c r="D84" s="60"/>
      <c r="E84" s="11"/>
      <c r="F84" s="11"/>
      <c r="G84" s="11"/>
    </row>
    <row r="85" spans="2:17" ht="29.25" customHeight="1" x14ac:dyDescent="0.4">
      <c r="D85" s="5" t="str">
        <f>MAX($B$15:B85)&amp;"-"&amp;COUNTA($D$84:D84)+1</f>
        <v>6-1</v>
      </c>
      <c r="E85" s="31" t="s">
        <v>117</v>
      </c>
      <c r="F85" s="23" t="s">
        <v>103</v>
      </c>
      <c r="G85" s="175"/>
      <c r="I85" s="44"/>
    </row>
    <row r="86" spans="2:17" ht="29.25" customHeight="1" x14ac:dyDescent="0.4">
      <c r="D86" s="5" t="str">
        <f>MAX($B$15:B86)&amp;"-"&amp;COUNTA($D$84:D85)+1</f>
        <v>6-2</v>
      </c>
      <c r="E86" s="31" t="s">
        <v>118</v>
      </c>
      <c r="F86" s="23" t="s">
        <v>119</v>
      </c>
      <c r="G86" s="176"/>
      <c r="H86" s="176"/>
      <c r="I86" s="176"/>
      <c r="J86" s="176"/>
      <c r="K86" s="176"/>
    </row>
    <row r="87" spans="2:17" x14ac:dyDescent="0.4">
      <c r="C87" s="9"/>
      <c r="D87" s="9"/>
      <c r="E87" s="86" t="s">
        <v>120</v>
      </c>
      <c r="F87" s="49"/>
      <c r="G87" s="42"/>
      <c r="H87" s="42"/>
    </row>
    <row r="88" spans="2:17" x14ac:dyDescent="0.4">
      <c r="E88" s="6"/>
      <c r="F88" s="6"/>
    </row>
    <row r="89" spans="2:17" ht="19.5" thickBot="1" x14ac:dyDescent="0.45">
      <c r="B89" s="82"/>
      <c r="C89" s="54" t="s">
        <v>121</v>
      </c>
      <c r="D89" s="4"/>
      <c r="E89" s="6"/>
      <c r="F89" s="6"/>
    </row>
    <row r="90" spans="2:17" ht="29.25" customHeight="1" thickBot="1" x14ac:dyDescent="0.45">
      <c r="D90" s="155">
        <f>COUNTA($D108:D$108)+1</f>
        <v>1</v>
      </c>
      <c r="E90" s="156" t="s">
        <v>122</v>
      </c>
      <c r="F90" s="157"/>
      <c r="G90" s="158" t="str">
        <f>IF($G$85="","",$G$85)</f>
        <v/>
      </c>
      <c r="H90" s="6"/>
      <c r="M90" s="146" t="s">
        <v>123</v>
      </c>
      <c r="N90" s="58" t="s">
        <v>124</v>
      </c>
      <c r="O90" s="58" t="s">
        <v>125</v>
      </c>
      <c r="P90" s="58" t="str">
        <f>"基準："&amp;$G90</f>
        <v>基準：</v>
      </c>
    </row>
    <row r="91" spans="2:17" ht="29.25" customHeight="1" x14ac:dyDescent="0.4">
      <c r="D91" s="60">
        <f>COUNTA($D$108:D109)+1</f>
        <v>2</v>
      </c>
      <c r="E91" s="62" t="s">
        <v>126</v>
      </c>
      <c r="F91" s="66" t="s">
        <v>103</v>
      </c>
      <c r="G91" s="177"/>
      <c r="H91" s="6"/>
      <c r="M91" s="145" t="s">
        <v>127</v>
      </c>
      <c r="N91" s="145" t="str">
        <f>IF($G$34="就業時間換算","－",IFERROR(((HLOOKUP(DATE(YEAR($E$13)+3,MONTH($E$9),DAY($E$9)),$G95:$P106,7,FALSE))/(HLOOKUP(DATE(YEAR($E$13),MONTH($E$9),DAY($E$9)),$G95:$P106,7,FALSE)))^(1/3)-1,""))</f>
        <v/>
      </c>
      <c r="O91" s="159" t="str">
        <f>IF($G$34="人数換算","－",IFERROR(((HLOOKUP(DATE(YEAR($E$13)+3,MONTH($E$9),DAY($E$9)),$G95:$P106,8,FALSE))/(HLOOKUP(DATE(YEAR($E$13),MONTH($E$9),DAY($E$9)),$G95:$P106,8,FALSE)))^(1/3)-1,""))</f>
        <v/>
      </c>
      <c r="P91" s="188" t="str">
        <f>IFERROR(VLOOKUP($G90,【参考】最低賃金の5年間の年平均の年平均上昇率!$B$4:$C$50,2,FALSE),"")</f>
        <v/>
      </c>
      <c r="Q91" s="148" t="str">
        <f>IF($G$34="人数換算",$N91,IF($G$34="就業時間換算",$O91,""))</f>
        <v/>
      </c>
    </row>
    <row r="92" spans="2:17" ht="29.25" customHeight="1" x14ac:dyDescent="0.4">
      <c r="D92" s="60">
        <f>COUNTA($D$108:D110)+1</f>
        <v>3</v>
      </c>
      <c r="E92" s="62" t="s">
        <v>128</v>
      </c>
      <c r="F92" s="36" t="s">
        <v>103</v>
      </c>
      <c r="G92" s="178"/>
      <c r="H92" s="6"/>
      <c r="M92" s="145" t="s">
        <v>129</v>
      </c>
      <c r="N92" s="145" t="str">
        <f>IF(AND(COUNTA($G100:$P100)&gt;0,SUMIF($G100:$P100,"&lt;&gt;"&amp;"")=0),"－",IFERROR(((HLOOKUP(DATE(YEAR($E$13)+3,MONTH($E$9),DAY($E$9)),$G95:$P106,11,FALSE))/(HLOOKUP(DATE(YEAR($E$13),MONTH($E$9),DAY($E$9)),$G95:$P106,11,FALSE)))^(1/3)-1,""))</f>
        <v/>
      </c>
      <c r="O92" s="160" t="s">
        <v>130</v>
      </c>
      <c r="P92" s="189"/>
    </row>
    <row r="93" spans="2:17" x14ac:dyDescent="0.4">
      <c r="D93" s="1"/>
      <c r="E93" s="76" t="s">
        <v>109</v>
      </c>
      <c r="G93" s="1" t="s">
        <v>131</v>
      </c>
    </row>
    <row r="94" spans="2:17" x14ac:dyDescent="0.4">
      <c r="D94" s="1"/>
      <c r="G94" s="75" t="s">
        <v>51</v>
      </c>
      <c r="H94" s="75" t="s">
        <v>52</v>
      </c>
      <c r="I94" s="75" t="s">
        <v>53</v>
      </c>
      <c r="J94" s="161" t="s">
        <v>54</v>
      </c>
      <c r="K94" s="161"/>
      <c r="L94" s="161"/>
      <c r="M94" s="161"/>
      <c r="N94" s="161"/>
      <c r="O94" s="161"/>
      <c r="P94" s="161"/>
    </row>
    <row r="95" spans="2:17"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 si="28">IF($I95="","",EDATE(O95,12))</f>
        <v/>
      </c>
    </row>
    <row r="96" spans="2:17" ht="29.25" customHeight="1" x14ac:dyDescent="0.4">
      <c r="D96" s="5">
        <f>COUNTA($D$108:D114)+1</f>
        <v>4</v>
      </c>
      <c r="E96" s="24" t="s">
        <v>71</v>
      </c>
      <c r="F96" s="23"/>
      <c r="G96" s="169"/>
      <c r="H96" s="120"/>
      <c r="I96" s="170"/>
      <c r="J96" s="120"/>
      <c r="K96" s="120"/>
      <c r="L96" s="120"/>
      <c r="M96" s="120"/>
      <c r="N96" s="120"/>
      <c r="O96" s="120"/>
      <c r="P96" s="120"/>
    </row>
    <row r="97" spans="2:17" ht="29.25" customHeight="1" x14ac:dyDescent="0.4">
      <c r="C97" s="9"/>
      <c r="D97" s="5">
        <f>COUNTA($D$108:D115)+1</f>
        <v>5</v>
      </c>
      <c r="E97" s="24" t="s">
        <v>72</v>
      </c>
      <c r="F97" s="23"/>
      <c r="G97" s="169"/>
      <c r="H97" s="120"/>
      <c r="I97" s="170"/>
      <c r="J97" s="120"/>
      <c r="K97" s="120"/>
      <c r="L97" s="120"/>
      <c r="M97" s="120"/>
      <c r="N97" s="120"/>
      <c r="O97" s="120"/>
      <c r="P97" s="120"/>
    </row>
    <row r="98" spans="2:17" ht="29.25" customHeight="1" x14ac:dyDescent="0.4">
      <c r="C98" s="9"/>
      <c r="D98" s="5">
        <f>COUNTA($D$108:D116)+1</f>
        <v>6</v>
      </c>
      <c r="E98" s="24" t="s">
        <v>77</v>
      </c>
      <c r="F98" s="23" t="s">
        <v>78</v>
      </c>
      <c r="G98" s="169"/>
      <c r="H98" s="120"/>
      <c r="I98" s="170"/>
      <c r="J98" s="120"/>
      <c r="K98" s="120"/>
      <c r="L98" s="120"/>
      <c r="M98" s="120"/>
      <c r="N98" s="120"/>
      <c r="O98" s="120"/>
      <c r="P98" s="120"/>
    </row>
    <row r="99" spans="2:17" ht="29.25" customHeight="1" x14ac:dyDescent="0.4">
      <c r="C99" s="9"/>
      <c r="D99" s="5">
        <f>COUNTA($D$108:D117)+1</f>
        <v>7</v>
      </c>
      <c r="E99" s="24" t="s">
        <v>79</v>
      </c>
      <c r="F99" s="25" t="s">
        <v>78</v>
      </c>
      <c r="G99" s="169"/>
      <c r="H99" s="120"/>
      <c r="I99" s="170"/>
      <c r="J99" s="120"/>
      <c r="K99" s="120"/>
      <c r="L99" s="120"/>
      <c r="M99" s="120"/>
      <c r="N99" s="120"/>
      <c r="O99" s="120"/>
      <c r="P99" s="120"/>
    </row>
    <row r="100" spans="2:17" ht="29.25" customHeight="1" x14ac:dyDescent="0.4">
      <c r="C100" s="9"/>
      <c r="D100" s="5">
        <f>COUNTA($D$108:D118)+1</f>
        <v>8</v>
      </c>
      <c r="E100" s="24" t="s">
        <v>80</v>
      </c>
      <c r="F100" s="23" t="s">
        <v>132</v>
      </c>
      <c r="G100" s="169"/>
      <c r="H100" s="120"/>
      <c r="I100" s="170"/>
      <c r="J100" s="120"/>
      <c r="K100" s="120"/>
      <c r="L100" s="120"/>
      <c r="M100" s="120"/>
      <c r="N100" s="120"/>
      <c r="O100" s="120"/>
      <c r="P100" s="120"/>
    </row>
    <row r="101" spans="2:17"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row>
    <row r="102" spans="2:17"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row>
    <row r="103" spans="2:17"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row>
    <row r="104" spans="2:17"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row>
    <row r="105" spans="2:17"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row>
    <row r="106" spans="2:17"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row>
    <row r="107" spans="2:17" x14ac:dyDescent="0.4">
      <c r="E107" s="50"/>
    </row>
    <row r="108" spans="2:17" ht="19.5" thickBot="1" x14ac:dyDescent="0.45">
      <c r="B108" s="82"/>
      <c r="C108" s="54" t="s">
        <v>133</v>
      </c>
      <c r="D108" s="4"/>
      <c r="E108" s="6"/>
      <c r="F108" s="6"/>
      <c r="M108" s="144"/>
    </row>
    <row r="109" spans="2:17" ht="29.25" customHeight="1" thickBot="1" x14ac:dyDescent="0.45">
      <c r="D109" s="155">
        <f>COUNTA($D$108:D108)+1</f>
        <v>1</v>
      </c>
      <c r="E109" s="156" t="s">
        <v>122</v>
      </c>
      <c r="F109" s="157"/>
      <c r="G109" s="158" t="str">
        <f>IF($G$86="","",$G$86)</f>
        <v/>
      </c>
      <c r="L109" s="37"/>
      <c r="M109" s="146" t="s">
        <v>123</v>
      </c>
      <c r="N109" s="58" t="s">
        <v>124</v>
      </c>
      <c r="O109" s="58" t="s">
        <v>125</v>
      </c>
      <c r="P109" s="58" t="str">
        <f>"基準："&amp;$G109</f>
        <v>基準：</v>
      </c>
    </row>
    <row r="110" spans="2:17" ht="29.25" customHeight="1" x14ac:dyDescent="0.4">
      <c r="D110" s="60">
        <f>COUNTA($D$108:D109)+1</f>
        <v>2</v>
      </c>
      <c r="E110" s="62" t="s">
        <v>126</v>
      </c>
      <c r="F110" s="66" t="s">
        <v>103</v>
      </c>
      <c r="G110" s="177"/>
      <c r="H110" s="6"/>
      <c r="M110" s="145" t="s">
        <v>127</v>
      </c>
      <c r="N110" s="145" t="str">
        <f>IF($G$34="就業時間換算","－",IFERROR(((HLOOKUP(DATE(YEAR($E$13)+3,MONTH($E$9),DAY($E$9)),$G114:$P125,7,FALSE))/(HLOOKUP(DATE(YEAR($E$13),MONTH($E$9),DAY($E$9)),$G114:$P125,7,FALSE)))^(1/3)-1,""))</f>
        <v/>
      </c>
      <c r="O110" s="159" t="str">
        <f>IF($G$34="人数換算","－",IFERROR(((HLOOKUP(DATE(YEAR($E$13)+3,MONTH($E$9),DAY($E$9)),$G114:$P125,8,FALSE))/(HLOOKUP(DATE(YEAR($E$13),MONTH($E$9),DAY($E$9)),$G114:$P125,8,FALSE)))^(1/3)-1,""))</f>
        <v/>
      </c>
      <c r="P110" s="188" t="str">
        <f>IFERROR(VLOOKUP($G109,【参考】最低賃金の5年間の年平均の年平均上昇率!$B$4:$C$50,2,FALSE),"")</f>
        <v/>
      </c>
      <c r="Q110" s="148" t="str">
        <f>IF($G$34="人数換算",$N110,IF($G$34="就業時間換算",$O110,""))</f>
        <v/>
      </c>
    </row>
    <row r="111" spans="2:17" ht="29.25" customHeight="1" x14ac:dyDescent="0.4">
      <c r="D111" s="60">
        <f>COUNTA($D$108:D110)+1</f>
        <v>3</v>
      </c>
      <c r="E111" s="62" t="s">
        <v>128</v>
      </c>
      <c r="F111" s="36" t="s">
        <v>103</v>
      </c>
      <c r="G111" s="178"/>
      <c r="H111" s="6"/>
      <c r="M111" s="145" t="s">
        <v>129</v>
      </c>
      <c r="N111" s="145" t="str">
        <f>IF(AND(COUNTA($G119:$P119)&gt;0,SUMIF($G119:$P119,"&lt;&gt;"&amp;"")=0),"－",IFERROR(((HLOOKUP(DATE(YEAR($E$13)+3,MONTH($E$9),DAY($E$9)),$G114:$P125,11,FALSE))/(HLOOKUP(DATE(YEAR($E$13),MONTH($E$9),DAY($E$9)),$G114:$P125,11,FALSE)))^(1/3)-1,""))</f>
        <v/>
      </c>
      <c r="O111" s="160" t="s">
        <v>130</v>
      </c>
      <c r="P111" s="189"/>
    </row>
    <row r="112" spans="2:17" x14ac:dyDescent="0.4">
      <c r="D112" s="1"/>
      <c r="E112" s="76" t="s">
        <v>109</v>
      </c>
      <c r="G112" s="1" t="s">
        <v>131</v>
      </c>
    </row>
    <row r="113" spans="2:16" x14ac:dyDescent="0.4">
      <c r="D113" s="1"/>
      <c r="G113" s="75" t="s">
        <v>51</v>
      </c>
      <c r="H113" s="75" t="s">
        <v>52</v>
      </c>
      <c r="I113" s="75" t="s">
        <v>53</v>
      </c>
      <c r="J113" s="161" t="s">
        <v>54</v>
      </c>
      <c r="K113" s="161"/>
      <c r="L113" s="161"/>
      <c r="M113" s="161"/>
      <c r="N113" s="161"/>
      <c r="O113" s="161"/>
      <c r="P113" s="161"/>
    </row>
    <row r="114" spans="2:16" x14ac:dyDescent="0.4">
      <c r="D114" s="11"/>
      <c r="E114" s="11"/>
      <c r="F114" s="65"/>
      <c r="G114" s="74" t="str">
        <f>IF($I114="","",EDATE(H114,-12))</f>
        <v/>
      </c>
      <c r="H114" s="74" t="str">
        <f>IF($I114="","",EDATE(I114,-12))</f>
        <v/>
      </c>
      <c r="I114" s="74" t="str">
        <f>IF($I$12="","",$I$12)</f>
        <v/>
      </c>
      <c r="J114" s="74" t="str">
        <f>IF($I114="","",EDATE(I114,12))</f>
        <v/>
      </c>
      <c r="K114" s="74" t="str">
        <f t="shared" ref="K114:P114" si="36">IF($I114="","",EDATE(J114,12))</f>
        <v/>
      </c>
      <c r="L114" s="74" t="str">
        <f t="shared" si="36"/>
        <v/>
      </c>
      <c r="M114" s="74" t="str">
        <f t="shared" si="36"/>
        <v/>
      </c>
      <c r="N114" s="74" t="str">
        <f t="shared" si="36"/>
        <v/>
      </c>
      <c r="O114" s="74" t="str">
        <f>IF($I114="","",EDATE(N114,12))</f>
        <v/>
      </c>
      <c r="P114" s="74" t="str">
        <f t="shared" si="36"/>
        <v/>
      </c>
    </row>
    <row r="115" spans="2:16" ht="29.25" customHeight="1" x14ac:dyDescent="0.4">
      <c r="D115" s="5">
        <f>COUNTA($D$108:D114)+1</f>
        <v>4</v>
      </c>
      <c r="E115" s="24" t="s">
        <v>71</v>
      </c>
      <c r="F115" s="23"/>
      <c r="G115" s="169"/>
      <c r="H115" s="120"/>
      <c r="I115" s="170"/>
      <c r="J115" s="120"/>
      <c r="K115" s="120"/>
      <c r="L115" s="120"/>
      <c r="M115" s="120"/>
      <c r="N115" s="120"/>
      <c r="O115" s="120"/>
      <c r="P115" s="120"/>
    </row>
    <row r="116" spans="2:16" ht="29.25" customHeight="1" x14ac:dyDescent="0.4">
      <c r="C116" s="9"/>
      <c r="D116" s="5">
        <f>COUNTA($D$108:D115)+1</f>
        <v>5</v>
      </c>
      <c r="E116" s="24" t="s">
        <v>72</v>
      </c>
      <c r="F116" s="23"/>
      <c r="G116" s="169"/>
      <c r="H116" s="120"/>
      <c r="I116" s="170"/>
      <c r="J116" s="120"/>
      <c r="K116" s="120"/>
      <c r="L116" s="120"/>
      <c r="M116" s="120"/>
      <c r="N116" s="120"/>
      <c r="O116" s="120"/>
      <c r="P116" s="120"/>
    </row>
    <row r="117" spans="2:16" ht="29.25" customHeight="1" x14ac:dyDescent="0.4">
      <c r="C117" s="9"/>
      <c r="D117" s="5">
        <f>COUNTA($D$108:D116)+1</f>
        <v>6</v>
      </c>
      <c r="E117" s="24" t="s">
        <v>77</v>
      </c>
      <c r="F117" s="23" t="s">
        <v>78</v>
      </c>
      <c r="G117" s="169"/>
      <c r="H117" s="120"/>
      <c r="I117" s="170"/>
      <c r="J117" s="120"/>
      <c r="K117" s="120"/>
      <c r="L117" s="120"/>
      <c r="M117" s="120"/>
      <c r="N117" s="120"/>
      <c r="O117" s="120"/>
      <c r="P117" s="120"/>
    </row>
    <row r="118" spans="2:16" ht="29.25" customHeight="1" x14ac:dyDescent="0.4">
      <c r="C118" s="9"/>
      <c r="D118" s="5">
        <f>COUNTA($D$108:D117)+1</f>
        <v>7</v>
      </c>
      <c r="E118" s="24" t="s">
        <v>79</v>
      </c>
      <c r="F118" s="25" t="s">
        <v>78</v>
      </c>
      <c r="G118" s="169"/>
      <c r="H118" s="120"/>
      <c r="I118" s="170"/>
      <c r="J118" s="120"/>
      <c r="K118" s="120"/>
      <c r="L118" s="120"/>
      <c r="M118" s="120"/>
      <c r="N118" s="120"/>
      <c r="O118" s="120"/>
      <c r="P118" s="120"/>
    </row>
    <row r="119" spans="2:16" ht="29.25" customHeight="1" x14ac:dyDescent="0.4">
      <c r="C119" s="9"/>
      <c r="D119" s="5">
        <f>COUNTA($D$108:D118)+1</f>
        <v>8</v>
      </c>
      <c r="E119" s="24" t="s">
        <v>80</v>
      </c>
      <c r="F119" s="23" t="s">
        <v>134</v>
      </c>
      <c r="G119" s="169"/>
      <c r="H119" s="120"/>
      <c r="I119" s="170"/>
      <c r="J119" s="120"/>
      <c r="K119" s="120"/>
      <c r="L119" s="120"/>
      <c r="M119" s="120"/>
      <c r="N119" s="120"/>
      <c r="O119" s="120"/>
      <c r="P119" s="120"/>
    </row>
    <row r="120" spans="2:16" ht="29.25" customHeight="1" x14ac:dyDescent="0.4">
      <c r="C120" s="9"/>
      <c r="D120" s="7">
        <f>COUNTA($D$108:D119)+1</f>
        <v>9</v>
      </c>
      <c r="E120" s="26" t="s">
        <v>81</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row>
    <row r="121" spans="2:16" ht="29.25" customHeight="1" x14ac:dyDescent="0.4">
      <c r="C121" s="9"/>
      <c r="D121" s="7">
        <f>COUNTA($D$108:D120)+1</f>
        <v>10</v>
      </c>
      <c r="E121" s="26" t="s">
        <v>82</v>
      </c>
      <c r="F121" s="28"/>
      <c r="G121" s="12" t="str">
        <f>IF($G$34="人数換算","",IFERROR(+G115/G118,""))</f>
        <v/>
      </c>
      <c r="H121" s="13" t="str">
        <f t="shared" ref="H121:P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row>
    <row r="122" spans="2:16" ht="29.25" customHeight="1" x14ac:dyDescent="0.4">
      <c r="C122" s="9"/>
      <c r="D122" s="7">
        <f>COUNTA($D$108:D121)+1</f>
        <v>11</v>
      </c>
      <c r="E122" s="26" t="s">
        <v>83</v>
      </c>
      <c r="F122" s="27" t="s">
        <v>84</v>
      </c>
      <c r="G122" s="14"/>
      <c r="H122" s="56" t="str">
        <f>IFERROR((H120-G120)/G120,"")</f>
        <v/>
      </c>
      <c r="I122" s="57" t="str">
        <f t="shared" ref="I122:P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row>
    <row r="123" spans="2:16"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row>
    <row r="124" spans="2:16" ht="29.25" customHeight="1" x14ac:dyDescent="0.4">
      <c r="C124" s="9"/>
      <c r="D124" s="7">
        <f>COUNTA($D$108:D123)+1</f>
        <v>13</v>
      </c>
      <c r="E124" s="26" t="s">
        <v>87</v>
      </c>
      <c r="F124" s="27"/>
      <c r="G124" s="83" t="str">
        <f>IFERROR(+G116/G119,"")</f>
        <v/>
      </c>
      <c r="H124" s="84" t="str">
        <f>IFERROR(+H116/H119,"")</f>
        <v/>
      </c>
      <c r="I124" s="84" t="str">
        <f t="shared" ref="I124:P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row>
    <row r="125" spans="2:16" ht="29.25" customHeight="1" x14ac:dyDescent="0.4">
      <c r="D125" s="7">
        <f>COUNTA($D$108:D124)+1</f>
        <v>14</v>
      </c>
      <c r="E125" s="26" t="s">
        <v>88</v>
      </c>
      <c r="F125" s="27" t="s">
        <v>84</v>
      </c>
      <c r="G125" s="14"/>
      <c r="H125" s="56" t="str">
        <f>IFERROR((H124-G124)/G124,"")</f>
        <v/>
      </c>
      <c r="I125" s="57" t="str">
        <f>IFERROR((I124-H124)/H124,"")</f>
        <v/>
      </c>
      <c r="J125" s="56" t="str">
        <f t="shared" ref="J125:P125" si="41">IFERROR((J124-I124)/I124,"")</f>
        <v/>
      </c>
      <c r="K125" s="56" t="str">
        <f t="shared" si="41"/>
        <v/>
      </c>
      <c r="L125" s="56" t="str">
        <f t="shared" si="41"/>
        <v/>
      </c>
      <c r="M125" s="56" t="str">
        <f t="shared" si="41"/>
        <v/>
      </c>
      <c r="N125" s="56" t="str">
        <f t="shared" si="41"/>
        <v/>
      </c>
      <c r="O125" s="56" t="str">
        <f t="shared" si="41"/>
        <v/>
      </c>
      <c r="P125" s="56" t="str">
        <f t="shared" si="41"/>
        <v/>
      </c>
    </row>
    <row r="126" spans="2:16" x14ac:dyDescent="0.4">
      <c r="E126" s="50"/>
    </row>
    <row r="127" spans="2:16" ht="19.5" thickBot="1" x14ac:dyDescent="0.45">
      <c r="B127" s="82"/>
      <c r="C127" s="54" t="s">
        <v>135</v>
      </c>
      <c r="D127" s="4"/>
      <c r="E127" s="6"/>
      <c r="F127" s="6"/>
    </row>
    <row r="128" spans="2:16" ht="29.25" customHeight="1" thickBot="1" x14ac:dyDescent="0.45">
      <c r="D128" s="155">
        <f>COUNTA($D$127:D127)+1</f>
        <v>1</v>
      </c>
      <c r="E128" s="156" t="s">
        <v>122</v>
      </c>
      <c r="F128" s="157"/>
      <c r="G128" s="158" t="str">
        <f>IF($H$86="","",$H$86)</f>
        <v/>
      </c>
      <c r="M128" s="146" t="s">
        <v>123</v>
      </c>
      <c r="N128" s="58" t="s">
        <v>124</v>
      </c>
      <c r="O128" s="58" t="s">
        <v>125</v>
      </c>
      <c r="P128" s="58" t="str">
        <f>"基準："&amp;$G128</f>
        <v>基準：</v>
      </c>
    </row>
    <row r="129" spans="3:17" ht="29.25" customHeight="1" x14ac:dyDescent="0.4">
      <c r="D129" s="60">
        <f>COUNTA($D$127:D128)+1</f>
        <v>2</v>
      </c>
      <c r="E129" s="62" t="s">
        <v>126</v>
      </c>
      <c r="F129" s="66" t="s">
        <v>103</v>
      </c>
      <c r="G129" s="177"/>
      <c r="H129" s="6"/>
      <c r="M129" s="145" t="s">
        <v>127</v>
      </c>
      <c r="N129" s="145" t="str">
        <f>IF($G$34="就業時間換算","－",IFERROR(((HLOOKUP(DATE(YEAR($E$13)+3,MONTH($E$9),DAY($E$9)),$G133:$P144,7,FALSE))/(HLOOKUP(DATE(YEAR($E$13),MONTH($E$9),DAY($E$9)),$G133:$P144,7,FALSE)))^(1/3)-1,""))</f>
        <v/>
      </c>
      <c r="O129" s="159" t="str">
        <f>IF($G$34="人数換算","－",IFERROR(((HLOOKUP(DATE(YEAR($E$13)+3,MONTH($E$9),DAY($E$9)),$G133:$P144,8,FALSE))/(HLOOKUP(DATE(YEAR($E$13),MONTH($E$9),DAY($E$9)),$G133:$P144,8,FALSE)))^(1/3)-1,""))</f>
        <v/>
      </c>
      <c r="P129" s="188" t="str">
        <f>IFERROR(VLOOKUP($G128,【参考】最低賃金の5年間の年平均の年平均上昇率!$B$4:$C$50,2,FALSE),"")</f>
        <v/>
      </c>
      <c r="Q129" s="148" t="str">
        <f>IF($G$34="人数換算",$N129,IF($G$34="就業時間換算",$O129,""))</f>
        <v/>
      </c>
    </row>
    <row r="130" spans="3:17" ht="29.25" customHeight="1" x14ac:dyDescent="0.4">
      <c r="D130" s="60">
        <f>COUNTA($D$127:D129)+1</f>
        <v>3</v>
      </c>
      <c r="E130" s="62" t="s">
        <v>128</v>
      </c>
      <c r="F130" s="36" t="s">
        <v>103</v>
      </c>
      <c r="G130" s="178"/>
      <c r="H130" s="6"/>
      <c r="M130" s="145" t="s">
        <v>129</v>
      </c>
      <c r="N130" s="145" t="str">
        <f>IF(AND(COUNTA($G138:$P138)&gt;0,SUMIF($G138:$P138,"&lt;&gt;"&amp;"")=0),"－",IFERROR(((HLOOKUP(DATE(YEAR($E$13)+3,MONTH($E$9),DAY($E$9)),$G133:$P144,11,FALSE))/(HLOOKUP(DATE(YEAR($E$13),MONTH($E$9),DAY($E$9)),$G133:$P144,11,FALSE)))^(1/3)-1,""))</f>
        <v/>
      </c>
      <c r="O130" s="160" t="s">
        <v>130</v>
      </c>
      <c r="P130" s="189"/>
    </row>
    <row r="131" spans="3:17" x14ac:dyDescent="0.4">
      <c r="D131" s="1"/>
      <c r="E131" s="76" t="s">
        <v>109</v>
      </c>
      <c r="G131" s="1" t="s">
        <v>131</v>
      </c>
    </row>
    <row r="132" spans="3:17" x14ac:dyDescent="0.4">
      <c r="D132" s="1"/>
      <c r="G132" s="75" t="s">
        <v>51</v>
      </c>
      <c r="H132" s="75" t="s">
        <v>52</v>
      </c>
      <c r="I132" s="75" t="s">
        <v>53</v>
      </c>
      <c r="J132" s="161" t="s">
        <v>54</v>
      </c>
      <c r="K132" s="161"/>
      <c r="L132" s="161"/>
      <c r="M132" s="161"/>
      <c r="N132" s="161"/>
      <c r="O132" s="161"/>
      <c r="P132" s="161"/>
    </row>
    <row r="133" spans="3:17" x14ac:dyDescent="0.4">
      <c r="D133" s="11"/>
      <c r="E133" s="11"/>
      <c r="F133" s="65"/>
      <c r="G133" s="74" t="str">
        <f>IF($I133="","",EDATE(H133,-12))</f>
        <v/>
      </c>
      <c r="H133" s="74" t="str">
        <f>IF($I133="","",EDATE(I133,-12))</f>
        <v/>
      </c>
      <c r="I133" s="74" t="str">
        <f>IF($I$12="","",$I$12)</f>
        <v/>
      </c>
      <c r="J133" s="74" t="str">
        <f>IF($I133="","",EDATE(I133,12))</f>
        <v/>
      </c>
      <c r="K133" s="74" t="str">
        <f t="shared" ref="K133:P133" si="42">IF($I133="","",EDATE(J133,12))</f>
        <v/>
      </c>
      <c r="L133" s="74" t="str">
        <f t="shared" si="42"/>
        <v/>
      </c>
      <c r="M133" s="74" t="str">
        <f t="shared" si="42"/>
        <v/>
      </c>
      <c r="N133" s="74" t="str">
        <f t="shared" si="42"/>
        <v/>
      </c>
      <c r="O133" s="74" t="str">
        <f t="shared" si="42"/>
        <v/>
      </c>
      <c r="P133" s="74" t="str">
        <f t="shared" si="42"/>
        <v/>
      </c>
    </row>
    <row r="134" spans="3:17" ht="29.25" customHeight="1" x14ac:dyDescent="0.4">
      <c r="D134" s="60">
        <f>COUNTA($D$127:D133)+1</f>
        <v>4</v>
      </c>
      <c r="E134" s="31" t="s">
        <v>71</v>
      </c>
      <c r="F134" s="64"/>
      <c r="G134" s="179"/>
      <c r="H134" s="120"/>
      <c r="I134" s="170"/>
      <c r="J134" s="120"/>
      <c r="K134" s="120"/>
      <c r="L134" s="120"/>
      <c r="M134" s="120"/>
      <c r="N134" s="120"/>
      <c r="O134" s="120"/>
      <c r="P134" s="120"/>
    </row>
    <row r="135" spans="3:17" ht="29.25" customHeight="1" x14ac:dyDescent="0.4">
      <c r="C135" s="9"/>
      <c r="D135" s="60">
        <f>COUNTA($D$127:D134)+1</f>
        <v>5</v>
      </c>
      <c r="E135" s="31" t="s">
        <v>72</v>
      </c>
      <c r="F135" s="64"/>
      <c r="G135" s="179"/>
      <c r="H135" s="120"/>
      <c r="I135" s="170"/>
      <c r="J135" s="120"/>
      <c r="K135" s="120"/>
      <c r="L135" s="120"/>
      <c r="M135" s="120"/>
      <c r="N135" s="120"/>
      <c r="O135" s="120"/>
      <c r="P135" s="120"/>
    </row>
    <row r="136" spans="3:17" ht="29.25" customHeight="1" x14ac:dyDescent="0.4">
      <c r="C136" s="9"/>
      <c r="D136" s="5">
        <f>COUNTA($D$127:D135)+1</f>
        <v>6</v>
      </c>
      <c r="E136" s="24" t="s">
        <v>77</v>
      </c>
      <c r="F136" s="23" t="s">
        <v>78</v>
      </c>
      <c r="G136" s="169"/>
      <c r="H136" s="120"/>
      <c r="I136" s="170"/>
      <c r="J136" s="120"/>
      <c r="K136" s="120"/>
      <c r="L136" s="120"/>
      <c r="M136" s="120"/>
      <c r="N136" s="120"/>
      <c r="O136" s="120"/>
      <c r="P136" s="120"/>
    </row>
    <row r="137" spans="3:17" ht="29.25" customHeight="1" x14ac:dyDescent="0.4">
      <c r="C137" s="9"/>
      <c r="D137" s="5">
        <f>COUNTA($D$127:D136)+1</f>
        <v>7</v>
      </c>
      <c r="E137" s="24" t="s">
        <v>79</v>
      </c>
      <c r="F137" s="25" t="s">
        <v>78</v>
      </c>
      <c r="G137" s="169"/>
      <c r="H137" s="120"/>
      <c r="I137" s="170"/>
      <c r="J137" s="120"/>
      <c r="K137" s="120"/>
      <c r="L137" s="120"/>
      <c r="M137" s="120"/>
      <c r="N137" s="120"/>
      <c r="O137" s="120"/>
      <c r="P137" s="120"/>
    </row>
    <row r="138" spans="3:17" ht="29.25" customHeight="1" x14ac:dyDescent="0.4">
      <c r="C138" s="9"/>
      <c r="D138" s="60">
        <f>COUNTA($D$127:D137)+1</f>
        <v>8</v>
      </c>
      <c r="E138" s="31" t="s">
        <v>80</v>
      </c>
      <c r="F138" s="64" t="s">
        <v>134</v>
      </c>
      <c r="G138" s="179"/>
      <c r="H138" s="120"/>
      <c r="I138" s="170"/>
      <c r="J138" s="120"/>
      <c r="K138" s="120"/>
      <c r="L138" s="120"/>
      <c r="M138" s="120"/>
      <c r="N138" s="120"/>
      <c r="O138" s="120"/>
      <c r="P138" s="120"/>
    </row>
    <row r="139" spans="3:17" ht="29.25" customHeight="1" x14ac:dyDescent="0.4">
      <c r="C139" s="9"/>
      <c r="D139" s="7">
        <f>COUNTA($D$127:D138)+1</f>
        <v>9</v>
      </c>
      <c r="E139" s="26" t="s">
        <v>81</v>
      </c>
      <c r="F139" s="27"/>
      <c r="G139" s="12" t="str">
        <f>IF($G$34="就業時間換算","",IFERROR(+G134/G136,""))</f>
        <v/>
      </c>
      <c r="H139" s="13" t="str">
        <f t="shared" ref="H139:P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row>
    <row r="140" spans="3:17" ht="29.25" customHeight="1" x14ac:dyDescent="0.4">
      <c r="C140" s="9"/>
      <c r="D140" s="7">
        <f>COUNTA($D$127:D139)+1</f>
        <v>10</v>
      </c>
      <c r="E140" s="26" t="s">
        <v>82</v>
      </c>
      <c r="F140" s="28"/>
      <c r="G140" s="12" t="str">
        <f>IF($G$34="人数換算","",IFERROR(+G134/G137,""))</f>
        <v/>
      </c>
      <c r="H140" s="13" t="str">
        <f t="shared" ref="H140:P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row>
    <row r="141" spans="3:17" ht="29.25" customHeight="1" x14ac:dyDescent="0.4">
      <c r="C141" s="9"/>
      <c r="D141" s="7">
        <f>COUNTA($D$127:D140)+1</f>
        <v>11</v>
      </c>
      <c r="E141" s="26" t="s">
        <v>83</v>
      </c>
      <c r="F141" s="27" t="s">
        <v>84</v>
      </c>
      <c r="G141" s="14"/>
      <c r="H141" s="56" t="str">
        <f>IFERROR((H139-G139)/G139,"")</f>
        <v/>
      </c>
      <c r="I141" s="57" t="str">
        <f t="shared" ref="I141:P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row>
    <row r="142" spans="3:17"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row>
    <row r="143" spans="3:17" ht="29.25" customHeight="1" x14ac:dyDescent="0.4">
      <c r="C143" s="9"/>
      <c r="D143" s="7">
        <f>COUNTA($D$127:D142)+1</f>
        <v>13</v>
      </c>
      <c r="E143" s="26" t="s">
        <v>87</v>
      </c>
      <c r="F143" s="27"/>
      <c r="G143" s="83" t="str">
        <f>IFERROR(+G135/G138,"")</f>
        <v/>
      </c>
      <c r="H143" s="84" t="str">
        <f>IFERROR(+H135/H138,"")</f>
        <v/>
      </c>
      <c r="I143" s="84" t="str">
        <f t="shared" ref="I143:P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row>
    <row r="144" spans="3:17" ht="29.25" customHeight="1" x14ac:dyDescent="0.4">
      <c r="D144" s="7">
        <f>COUNTA($D$127:D143)+1</f>
        <v>14</v>
      </c>
      <c r="E144" s="26" t="s">
        <v>88</v>
      </c>
      <c r="F144" s="27" t="s">
        <v>84</v>
      </c>
      <c r="G144" s="14"/>
      <c r="H144" s="56" t="str">
        <f>IFERROR((H143-G143)/G143,"")</f>
        <v/>
      </c>
      <c r="I144" s="57" t="str">
        <f>IFERROR((I143-H143)/H143,"")</f>
        <v/>
      </c>
      <c r="J144" s="56" t="str">
        <f t="shared" ref="J144:P144" si="47">IFERROR((J143-I143)/I143,"")</f>
        <v/>
      </c>
      <c r="K144" s="56" t="str">
        <f t="shared" si="47"/>
        <v/>
      </c>
      <c r="L144" s="56" t="str">
        <f t="shared" si="47"/>
        <v/>
      </c>
      <c r="M144" s="56" t="str">
        <f t="shared" si="47"/>
        <v/>
      </c>
      <c r="N144" s="56" t="str">
        <f t="shared" si="47"/>
        <v/>
      </c>
      <c r="O144" s="56" t="str">
        <f t="shared" si="47"/>
        <v/>
      </c>
      <c r="P144" s="56" t="str">
        <f t="shared" si="47"/>
        <v/>
      </c>
    </row>
    <row r="145" spans="2:17" x14ac:dyDescent="0.4">
      <c r="E145" s="50"/>
    </row>
    <row r="146" spans="2:17" ht="19.5" thickBot="1" x14ac:dyDescent="0.45">
      <c r="B146" s="82"/>
      <c r="C146" s="54" t="s">
        <v>136</v>
      </c>
      <c r="D146" s="4"/>
      <c r="E146" s="6"/>
      <c r="F146" s="6"/>
    </row>
    <row r="147" spans="2:17" ht="29.25" customHeight="1" thickBot="1" x14ac:dyDescent="0.45">
      <c r="D147" s="155">
        <f>COUNTA($D$146:D146)+1</f>
        <v>1</v>
      </c>
      <c r="E147" s="156" t="s">
        <v>122</v>
      </c>
      <c r="F147" s="157"/>
      <c r="G147" s="158" t="str">
        <f>IF($I$86="","",$I$86)</f>
        <v/>
      </c>
      <c r="M147" s="146" t="s">
        <v>123</v>
      </c>
      <c r="N147" s="58" t="s">
        <v>124</v>
      </c>
      <c r="O147" s="58" t="s">
        <v>125</v>
      </c>
      <c r="P147" s="58" t="str">
        <f>"基準："&amp;$G147</f>
        <v>基準：</v>
      </c>
    </row>
    <row r="148" spans="2:17" ht="29.25" customHeight="1" x14ac:dyDescent="0.4">
      <c r="D148" s="60">
        <f>COUNTA($D$146:D147)+1</f>
        <v>2</v>
      </c>
      <c r="E148" s="62" t="s">
        <v>126</v>
      </c>
      <c r="F148" s="66" t="s">
        <v>103</v>
      </c>
      <c r="G148" s="177"/>
      <c r="M148" s="145" t="s">
        <v>127</v>
      </c>
      <c r="N148" s="145" t="str">
        <f>IF($G$34="就業時間換算","－",IFERROR(((HLOOKUP(DATE(YEAR($E$13)+3,MONTH($E$9),DAY($E$9)),$G152:$P163,7,FALSE))/(HLOOKUP(DATE(YEAR($E$13),MONTH($E$9),DAY($E$9)),$G152:$P163,7,FALSE)))^(1/3)-1,""))</f>
        <v/>
      </c>
      <c r="O148" s="159" t="str">
        <f>IF($G$34="人数換算","－",IFERROR(((HLOOKUP(DATE(YEAR($E$13)+3,MONTH($E$9),DAY($E$9)),$G152:$P163,8,FALSE))/(HLOOKUP(DATE(YEAR($E$13),MONTH($E$9),DAY($E$9)),$G152:$P163,8,FALSE)))^(1/3)-1,""))</f>
        <v/>
      </c>
      <c r="P148" s="188" t="str">
        <f>IFERROR(VLOOKUP($G147,【参考】最低賃金の5年間の年平均の年平均上昇率!$B$4:$C$50,2,FALSE),"")</f>
        <v/>
      </c>
      <c r="Q148" s="148" t="str">
        <f>IF($G$34="人数換算",$N148,IF($G$34="就業時間換算",$O148,""))</f>
        <v/>
      </c>
    </row>
    <row r="149" spans="2:17" ht="29.25" customHeight="1" x14ac:dyDescent="0.4">
      <c r="D149" s="60">
        <f>COUNTA($D$146:D148)+1</f>
        <v>3</v>
      </c>
      <c r="E149" s="62" t="s">
        <v>128</v>
      </c>
      <c r="F149" s="36" t="s">
        <v>103</v>
      </c>
      <c r="G149" s="178"/>
      <c r="M149" s="145" t="s">
        <v>129</v>
      </c>
      <c r="N149" s="145" t="str">
        <f>IF(AND(COUNTA($G157:$P157)&gt;0,SUMIF($G157:$P157,"&lt;&gt;"&amp;"")=0),"－",IFERROR(((HLOOKUP(DATE(YEAR($E$13)+3,MONTH($E$9),DAY($E$9)),$G152:$P163,11,FALSE))/(HLOOKUP(DATE(YEAR($E$13),MONTH($E$9),DAY($E$9)),$G152:$P163,11,FALSE)))^(1/3)-1,""))</f>
        <v/>
      </c>
      <c r="O149" s="160" t="s">
        <v>130</v>
      </c>
      <c r="P149" s="189"/>
    </row>
    <row r="150" spans="2:17" x14ac:dyDescent="0.4">
      <c r="D150" s="1"/>
      <c r="E150" s="76" t="s">
        <v>109</v>
      </c>
      <c r="G150" s="1" t="s">
        <v>131</v>
      </c>
    </row>
    <row r="151" spans="2:17" x14ac:dyDescent="0.4">
      <c r="D151" s="1"/>
      <c r="G151" s="75" t="s">
        <v>51</v>
      </c>
      <c r="H151" s="75" t="s">
        <v>52</v>
      </c>
      <c r="I151" s="75" t="s">
        <v>53</v>
      </c>
      <c r="J151" s="161" t="s">
        <v>54</v>
      </c>
      <c r="K151" s="161"/>
      <c r="L151" s="161"/>
      <c r="M151" s="161"/>
      <c r="N151" s="161"/>
      <c r="O151" s="161"/>
      <c r="P151" s="161"/>
    </row>
    <row r="152" spans="2:17" x14ac:dyDescent="0.4">
      <c r="D152" s="11"/>
      <c r="E152" s="11"/>
      <c r="F152" s="65"/>
      <c r="G152" s="74" t="str">
        <f>IF($I152="","",EDATE(H152,-12))</f>
        <v/>
      </c>
      <c r="H152" s="74" t="str">
        <f>IF($I152="","",EDATE(I152,-12))</f>
        <v/>
      </c>
      <c r="I152" s="74" t="str">
        <f>IF($I$12="","",$I$12)</f>
        <v/>
      </c>
      <c r="J152" s="74" t="str">
        <f>IF($I152="","",EDATE(I152,12))</f>
        <v/>
      </c>
      <c r="K152" s="74" t="str">
        <f t="shared" ref="K152:P152" si="48">IF($I152="","",EDATE(J152,12))</f>
        <v/>
      </c>
      <c r="L152" s="74" t="str">
        <f t="shared" si="48"/>
        <v/>
      </c>
      <c r="M152" s="74" t="str">
        <f t="shared" si="48"/>
        <v/>
      </c>
      <c r="N152" s="74" t="str">
        <f t="shared" si="48"/>
        <v/>
      </c>
      <c r="O152" s="74" t="str">
        <f t="shared" si="48"/>
        <v/>
      </c>
      <c r="P152" s="74" t="str">
        <f t="shared" si="48"/>
        <v/>
      </c>
    </row>
    <row r="153" spans="2:17" ht="29.25" customHeight="1" x14ac:dyDescent="0.4">
      <c r="D153" s="60">
        <f>COUNTA($D$146:D152)+1</f>
        <v>4</v>
      </c>
      <c r="E153" s="31" t="s">
        <v>71</v>
      </c>
      <c r="F153" s="64"/>
      <c r="G153" s="179"/>
      <c r="H153" s="120"/>
      <c r="I153" s="170"/>
      <c r="J153" s="120"/>
      <c r="K153" s="120"/>
      <c r="L153" s="120"/>
      <c r="M153" s="120"/>
      <c r="N153" s="120"/>
      <c r="O153" s="120"/>
      <c r="P153" s="120"/>
    </row>
    <row r="154" spans="2:17" ht="29.25" customHeight="1" x14ac:dyDescent="0.4">
      <c r="C154" s="9"/>
      <c r="D154" s="60">
        <f>COUNTA($D$146:D153)+1</f>
        <v>5</v>
      </c>
      <c r="E154" s="31" t="s">
        <v>72</v>
      </c>
      <c r="F154" s="64"/>
      <c r="G154" s="179"/>
      <c r="H154" s="120"/>
      <c r="I154" s="170"/>
      <c r="J154" s="120"/>
      <c r="K154" s="120"/>
      <c r="L154" s="120"/>
      <c r="M154" s="120"/>
      <c r="N154" s="120"/>
      <c r="O154" s="120"/>
      <c r="P154" s="120"/>
    </row>
    <row r="155" spans="2:17" ht="29.25" customHeight="1" x14ac:dyDescent="0.4">
      <c r="C155" s="9"/>
      <c r="D155" s="5">
        <f>COUNTA($D$146:D154)+1</f>
        <v>6</v>
      </c>
      <c r="E155" s="24" t="s">
        <v>77</v>
      </c>
      <c r="F155" s="23" t="s">
        <v>78</v>
      </c>
      <c r="G155" s="169"/>
      <c r="H155" s="120"/>
      <c r="I155" s="170"/>
      <c r="J155" s="120"/>
      <c r="K155" s="120"/>
      <c r="L155" s="120"/>
      <c r="M155" s="120"/>
      <c r="N155" s="120"/>
      <c r="O155" s="120"/>
      <c r="P155" s="120"/>
    </row>
    <row r="156" spans="2:17" ht="29.25" customHeight="1" x14ac:dyDescent="0.4">
      <c r="C156" s="9"/>
      <c r="D156" s="5">
        <f>COUNTA($D$146:D155)+1</f>
        <v>7</v>
      </c>
      <c r="E156" s="24" t="s">
        <v>79</v>
      </c>
      <c r="F156" s="25" t="s">
        <v>78</v>
      </c>
      <c r="G156" s="169"/>
      <c r="H156" s="120"/>
      <c r="I156" s="170"/>
      <c r="J156" s="120"/>
      <c r="K156" s="120"/>
      <c r="L156" s="120"/>
      <c r="M156" s="120"/>
      <c r="N156" s="120"/>
      <c r="O156" s="120"/>
      <c r="P156" s="120"/>
    </row>
    <row r="157" spans="2:17" ht="29.25" customHeight="1" x14ac:dyDescent="0.4">
      <c r="C157" s="9"/>
      <c r="D157" s="60">
        <f>COUNTA($D$146:D156)+1</f>
        <v>8</v>
      </c>
      <c r="E157" s="31" t="s">
        <v>80</v>
      </c>
      <c r="F157" s="64" t="s">
        <v>134</v>
      </c>
      <c r="G157" s="179"/>
      <c r="H157" s="120"/>
      <c r="I157" s="170"/>
      <c r="J157" s="120"/>
      <c r="K157" s="120"/>
      <c r="L157" s="120"/>
      <c r="M157" s="120"/>
      <c r="N157" s="120"/>
      <c r="O157" s="120"/>
      <c r="P157" s="120"/>
    </row>
    <row r="158" spans="2:17" ht="29.25" customHeight="1" x14ac:dyDescent="0.4">
      <c r="C158" s="9"/>
      <c r="D158" s="7">
        <f>COUNTA($D$146:D157)+1</f>
        <v>9</v>
      </c>
      <c r="E158" s="26" t="s">
        <v>81</v>
      </c>
      <c r="F158" s="27"/>
      <c r="G158" s="12" t="str">
        <f>IF($G$34="就業時間換算","",IFERROR(+G153/G155,""))</f>
        <v/>
      </c>
      <c r="H158" s="13" t="str">
        <f t="shared" ref="H158:P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row>
    <row r="159" spans="2:17" ht="29.25" customHeight="1" x14ac:dyDescent="0.4">
      <c r="C159" s="9"/>
      <c r="D159" s="7">
        <f>COUNTA($D$146:D158)+1</f>
        <v>10</v>
      </c>
      <c r="E159" s="26" t="s">
        <v>82</v>
      </c>
      <c r="F159" s="28"/>
      <c r="G159" s="12" t="str">
        <f>IF($G$34="人数換算","",IFERROR(+G153/G156,""))</f>
        <v/>
      </c>
      <c r="H159" s="13" t="str">
        <f t="shared" ref="H159:P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row>
    <row r="160" spans="2:17" ht="29.25" customHeight="1" x14ac:dyDescent="0.4">
      <c r="C160" s="9"/>
      <c r="D160" s="7">
        <f>COUNTA($D$146:D159)+1</f>
        <v>11</v>
      </c>
      <c r="E160" s="26" t="s">
        <v>83</v>
      </c>
      <c r="F160" s="27" t="s">
        <v>84</v>
      </c>
      <c r="G160" s="14"/>
      <c r="H160" s="56" t="str">
        <f>IFERROR((H158-G158)/G158,"")</f>
        <v/>
      </c>
      <c r="I160" s="57" t="str">
        <f t="shared" ref="I160:P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row>
    <row r="161" spans="2:17"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row>
    <row r="162" spans="2:17" ht="29.25" customHeight="1" x14ac:dyDescent="0.4">
      <c r="C162" s="9"/>
      <c r="D162" s="7">
        <f>COUNTA($D$146:D161)+1</f>
        <v>13</v>
      </c>
      <c r="E162" s="26" t="s">
        <v>87</v>
      </c>
      <c r="F162" s="27"/>
      <c r="G162" s="83" t="str">
        <f>IFERROR(+G154/G157,"")</f>
        <v/>
      </c>
      <c r="H162" s="84" t="str">
        <f>IFERROR(+H154/H157,"")</f>
        <v/>
      </c>
      <c r="I162" s="84" t="str">
        <f t="shared" ref="I162:P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row>
    <row r="163" spans="2:17" ht="29.25" customHeight="1" x14ac:dyDescent="0.4">
      <c r="D163" s="7">
        <f>COUNTA($D$146:D162)+1</f>
        <v>14</v>
      </c>
      <c r="E163" s="26" t="s">
        <v>88</v>
      </c>
      <c r="F163" s="27" t="s">
        <v>84</v>
      </c>
      <c r="G163" s="14"/>
      <c r="H163" s="56" t="str">
        <f>IFERROR((H162-G162)/G162,"")</f>
        <v/>
      </c>
      <c r="I163" s="57" t="str">
        <f>IFERROR((I162-H162)/H162,"")</f>
        <v/>
      </c>
      <c r="J163" s="56" t="str">
        <f t="shared" ref="J163:P163" si="53">IFERROR((J162-I162)/I162,"")</f>
        <v/>
      </c>
      <c r="K163" s="56" t="str">
        <f t="shared" si="53"/>
        <v/>
      </c>
      <c r="L163" s="56" t="str">
        <f t="shared" si="53"/>
        <v/>
      </c>
      <c r="M163" s="56" t="str">
        <f t="shared" si="53"/>
        <v/>
      </c>
      <c r="N163" s="56" t="str">
        <f t="shared" si="53"/>
        <v/>
      </c>
      <c r="O163" s="56" t="str">
        <f t="shared" si="53"/>
        <v/>
      </c>
      <c r="P163" s="56" t="str">
        <f t="shared" si="53"/>
        <v/>
      </c>
    </row>
    <row r="164" spans="2:17" x14ac:dyDescent="0.4">
      <c r="E164" s="50"/>
    </row>
    <row r="165" spans="2:17" ht="19.5" thickBot="1" x14ac:dyDescent="0.45">
      <c r="B165" s="82"/>
      <c r="C165" s="54" t="s">
        <v>137</v>
      </c>
      <c r="D165" s="4"/>
      <c r="E165" s="6"/>
      <c r="F165" s="6"/>
    </row>
    <row r="166" spans="2:17" ht="29.25" customHeight="1" thickBot="1" x14ac:dyDescent="0.45">
      <c r="D166" s="155">
        <f>COUNTA($D$165:D165)+1</f>
        <v>1</v>
      </c>
      <c r="E166" s="156" t="s">
        <v>122</v>
      </c>
      <c r="F166" s="157"/>
      <c r="G166" s="158" t="str">
        <f>IF($J$86="","",$J$86)</f>
        <v/>
      </c>
      <c r="M166" s="146" t="s">
        <v>123</v>
      </c>
      <c r="N166" s="58" t="s">
        <v>124</v>
      </c>
      <c r="O166" s="58" t="s">
        <v>125</v>
      </c>
      <c r="P166" s="58" t="str">
        <f>"基準："&amp;$G166</f>
        <v>基準：</v>
      </c>
    </row>
    <row r="167" spans="2:17" ht="29.25" customHeight="1" x14ac:dyDescent="0.4">
      <c r="D167" s="60">
        <f>COUNTA($D$165:D166)+1</f>
        <v>2</v>
      </c>
      <c r="E167" s="62" t="s">
        <v>126</v>
      </c>
      <c r="F167" s="66" t="s">
        <v>103</v>
      </c>
      <c r="G167" s="177"/>
      <c r="M167" s="145" t="s">
        <v>127</v>
      </c>
      <c r="N167" s="145" t="str">
        <f>IF($G$34="就業時間換算","－",IFERROR(((HLOOKUP(DATE(YEAR($E$13)+3,MONTH($E$9),DAY($E$9)),$G171:$P182,7,FALSE))/(HLOOKUP(DATE(YEAR($E$13),MONTH($E$9),DAY($E$9)),$G171:$P182,7,FALSE)))^(1/3)-1,""))</f>
        <v/>
      </c>
      <c r="O167" s="159" t="str">
        <f>IF($G$34="人数換算","－",IFERROR(((HLOOKUP(DATE(YEAR($E$13)+3,MONTH($E$9),DAY($E$9)),$G171:$P182,8,FALSE))/(HLOOKUP(DATE(YEAR($E$13),MONTH($E$9),DAY($E$9)),$G171:$P182,8,FALSE)))^(1/3)-1,""))</f>
        <v/>
      </c>
      <c r="P167" s="188" t="str">
        <f>IFERROR(VLOOKUP($G166,【参考】最低賃金の5年間の年平均の年平均上昇率!$B$4:$C$50,2,FALSE),"")</f>
        <v/>
      </c>
      <c r="Q167" s="148" t="str">
        <f>IF($G$34="人数換算",$N167,IF($G$34="就業時間換算",$O167,""))</f>
        <v/>
      </c>
    </row>
    <row r="168" spans="2:17" ht="29.25" customHeight="1" x14ac:dyDescent="0.4">
      <c r="D168" s="60">
        <f>COUNTA($D$165:D167)+1</f>
        <v>3</v>
      </c>
      <c r="E168" s="62" t="s">
        <v>128</v>
      </c>
      <c r="F168" s="36" t="s">
        <v>103</v>
      </c>
      <c r="G168" s="178"/>
      <c r="M168" s="145" t="s">
        <v>129</v>
      </c>
      <c r="N168" s="145" t="str">
        <f>IF(AND(COUNTA($G176:$P176)&gt;0,SUMIF($G176:$P176,"&lt;&gt;"&amp;"")=0),"－",IFERROR(((HLOOKUP(DATE(YEAR($E$13)+3,MONTH($E$9),DAY($E$9)),$G171:$P182,11,FALSE))/(HLOOKUP(DATE(YEAR($E$13),MONTH($E$9),DAY($E$9)),$G171:$P182,11,FALSE)))^(1/3)-1,""))</f>
        <v/>
      </c>
      <c r="O168" s="160" t="s">
        <v>130</v>
      </c>
      <c r="P168" s="189"/>
    </row>
    <row r="169" spans="2:17" x14ac:dyDescent="0.4">
      <c r="D169" s="1"/>
      <c r="E169" s="76" t="s">
        <v>109</v>
      </c>
      <c r="G169" s="1" t="s">
        <v>131</v>
      </c>
    </row>
    <row r="170" spans="2:17" x14ac:dyDescent="0.4">
      <c r="D170" s="1"/>
      <c r="G170" s="75" t="s">
        <v>51</v>
      </c>
      <c r="H170" s="75" t="s">
        <v>52</v>
      </c>
      <c r="I170" s="75" t="s">
        <v>53</v>
      </c>
      <c r="J170" s="161" t="s">
        <v>54</v>
      </c>
      <c r="K170" s="161"/>
      <c r="L170" s="161"/>
      <c r="M170" s="161"/>
      <c r="N170" s="161"/>
      <c r="O170" s="161"/>
      <c r="P170" s="161"/>
    </row>
    <row r="171" spans="2:17" x14ac:dyDescent="0.4">
      <c r="D171" s="11"/>
      <c r="E171" s="11"/>
      <c r="F171" s="65"/>
      <c r="G171" s="74" t="str">
        <f>IF($I171="","",EDATE(H171,-12))</f>
        <v/>
      </c>
      <c r="H171" s="74" t="str">
        <f>IF($I171="","",EDATE(I171,-12))</f>
        <v/>
      </c>
      <c r="I171" s="74" t="str">
        <f>IF($I$12="","",$I$12)</f>
        <v/>
      </c>
      <c r="J171" s="74" t="str">
        <f>IF($I171="","",EDATE(I171,12))</f>
        <v/>
      </c>
      <c r="K171" s="74" t="str">
        <f t="shared" ref="K171:P171" si="54">IF($I171="","",EDATE(J171,12))</f>
        <v/>
      </c>
      <c r="L171" s="74" t="str">
        <f t="shared" si="54"/>
        <v/>
      </c>
      <c r="M171" s="74" t="str">
        <f t="shared" si="54"/>
        <v/>
      </c>
      <c r="N171" s="74" t="str">
        <f t="shared" si="54"/>
        <v/>
      </c>
      <c r="O171" s="74" t="str">
        <f t="shared" si="54"/>
        <v/>
      </c>
      <c r="P171" s="74" t="str">
        <f t="shared" si="54"/>
        <v/>
      </c>
    </row>
    <row r="172" spans="2:17" ht="29.25" customHeight="1" x14ac:dyDescent="0.4">
      <c r="D172" s="60">
        <f>COUNTA($D$165:D171)+1</f>
        <v>4</v>
      </c>
      <c r="E172" s="31" t="s">
        <v>71</v>
      </c>
      <c r="F172" s="64"/>
      <c r="G172" s="179"/>
      <c r="H172" s="120"/>
      <c r="I172" s="170"/>
      <c r="J172" s="120"/>
      <c r="K172" s="120"/>
      <c r="L172" s="120"/>
      <c r="M172" s="120"/>
      <c r="N172" s="120"/>
      <c r="O172" s="120"/>
      <c r="P172" s="120"/>
    </row>
    <row r="173" spans="2:17" ht="29.25" customHeight="1" x14ac:dyDescent="0.4">
      <c r="C173" s="9"/>
      <c r="D173" s="60">
        <f>COUNTA($D$165:D172)+1</f>
        <v>5</v>
      </c>
      <c r="E173" s="31" t="s">
        <v>72</v>
      </c>
      <c r="F173" s="64"/>
      <c r="G173" s="179"/>
      <c r="H173" s="120"/>
      <c r="I173" s="170"/>
      <c r="J173" s="120"/>
      <c r="K173" s="120"/>
      <c r="L173" s="120"/>
      <c r="M173" s="120"/>
      <c r="N173" s="120"/>
      <c r="O173" s="120"/>
      <c r="P173" s="120"/>
    </row>
    <row r="174" spans="2:17" ht="29.25" customHeight="1" x14ac:dyDescent="0.4">
      <c r="C174" s="9"/>
      <c r="D174" s="5">
        <f>COUNTA($D$165:D173)+1</f>
        <v>6</v>
      </c>
      <c r="E174" s="24" t="s">
        <v>77</v>
      </c>
      <c r="F174" s="23" t="s">
        <v>78</v>
      </c>
      <c r="G174" s="169"/>
      <c r="H174" s="120"/>
      <c r="I174" s="170"/>
      <c r="J174" s="120"/>
      <c r="K174" s="120"/>
      <c r="L174" s="120"/>
      <c r="M174" s="120"/>
      <c r="N174" s="120"/>
      <c r="O174" s="120"/>
      <c r="P174" s="120"/>
    </row>
    <row r="175" spans="2:17" ht="29.25" customHeight="1" x14ac:dyDescent="0.4">
      <c r="C175" s="9"/>
      <c r="D175" s="5">
        <f>COUNTA($D$165:D174)+1</f>
        <v>7</v>
      </c>
      <c r="E175" s="24" t="s">
        <v>79</v>
      </c>
      <c r="F175" s="25" t="s">
        <v>78</v>
      </c>
      <c r="G175" s="169"/>
      <c r="H175" s="120"/>
      <c r="I175" s="170"/>
      <c r="J175" s="120"/>
      <c r="K175" s="120"/>
      <c r="L175" s="120"/>
      <c r="M175" s="120"/>
      <c r="N175" s="120"/>
      <c r="O175" s="120"/>
      <c r="P175" s="120"/>
    </row>
    <row r="176" spans="2:17" ht="29.25" customHeight="1" x14ac:dyDescent="0.4">
      <c r="C176" s="9"/>
      <c r="D176" s="60">
        <f>COUNTA($D$165:D175)+1</f>
        <v>8</v>
      </c>
      <c r="E176" s="31" t="s">
        <v>80</v>
      </c>
      <c r="F176" s="64" t="s">
        <v>134</v>
      </c>
      <c r="G176" s="179"/>
      <c r="H176" s="120"/>
      <c r="I176" s="170"/>
      <c r="J176" s="120"/>
      <c r="K176" s="120"/>
      <c r="L176" s="120"/>
      <c r="M176" s="120"/>
      <c r="N176" s="120"/>
      <c r="O176" s="120"/>
      <c r="P176" s="120"/>
    </row>
    <row r="177" spans="2:17" ht="29.25" customHeight="1" x14ac:dyDescent="0.4">
      <c r="C177" s="9"/>
      <c r="D177" s="7">
        <f>COUNTA($D$165:D176)+1</f>
        <v>9</v>
      </c>
      <c r="E177" s="26" t="s">
        <v>81</v>
      </c>
      <c r="F177" s="27"/>
      <c r="G177" s="12" t="str">
        <f>IF($G$34="就業時間換算","",IFERROR(+G172/G174,""))</f>
        <v/>
      </c>
      <c r="H177" s="13" t="str">
        <f t="shared" ref="H177:P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row>
    <row r="178" spans="2:17" ht="29.25" customHeight="1" x14ac:dyDescent="0.4">
      <c r="C178" s="9"/>
      <c r="D178" s="7">
        <f>COUNTA($D$165:D177)+1</f>
        <v>10</v>
      </c>
      <c r="E178" s="26" t="s">
        <v>82</v>
      </c>
      <c r="F178" s="28"/>
      <c r="G178" s="12" t="str">
        <f>IF($G$34="人数換算","",IFERROR(+G172/G175,""))</f>
        <v/>
      </c>
      <c r="H178" s="13" t="str">
        <f t="shared" ref="H178:P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row>
    <row r="179" spans="2:17" ht="29.25" customHeight="1" x14ac:dyDescent="0.4">
      <c r="C179" s="9"/>
      <c r="D179" s="7">
        <f>COUNTA($D$165:D178)+1</f>
        <v>11</v>
      </c>
      <c r="E179" s="26" t="s">
        <v>83</v>
      </c>
      <c r="F179" s="27" t="s">
        <v>84</v>
      </c>
      <c r="G179" s="14"/>
      <c r="H179" s="56" t="str">
        <f>IFERROR((H177-G177)/G177,"")</f>
        <v/>
      </c>
      <c r="I179" s="57" t="str">
        <f t="shared" ref="I179:P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row>
    <row r="180" spans="2:17"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row>
    <row r="181" spans="2:17" ht="29.25" customHeight="1" x14ac:dyDescent="0.4">
      <c r="C181" s="9"/>
      <c r="D181" s="7">
        <f>COUNTA($D$165:D180)+1</f>
        <v>13</v>
      </c>
      <c r="E181" s="26" t="s">
        <v>87</v>
      </c>
      <c r="F181" s="27"/>
      <c r="G181" s="83" t="str">
        <f>IFERROR(+G173/G176,"")</f>
        <v/>
      </c>
      <c r="H181" s="84" t="str">
        <f>IFERROR(+H173/H176,"")</f>
        <v/>
      </c>
      <c r="I181" s="84" t="str">
        <f t="shared" ref="I181:P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row>
    <row r="182" spans="2:17" ht="29.25" customHeight="1" x14ac:dyDescent="0.4">
      <c r="D182" s="7">
        <f>COUNTA($D$165:D181)+1</f>
        <v>14</v>
      </c>
      <c r="E182" s="26" t="s">
        <v>88</v>
      </c>
      <c r="F182" s="27" t="s">
        <v>84</v>
      </c>
      <c r="G182" s="14"/>
      <c r="H182" s="56" t="str">
        <f>IFERROR((H181-G181)/G181,"")</f>
        <v/>
      </c>
      <c r="I182" s="57" t="str">
        <f>IFERROR((I181-H181)/H181,"")</f>
        <v/>
      </c>
      <c r="J182" s="56" t="str">
        <f t="shared" ref="J182:P182" si="59">IFERROR((J181-I181)/I181,"")</f>
        <v/>
      </c>
      <c r="K182" s="56" t="str">
        <f t="shared" si="59"/>
        <v/>
      </c>
      <c r="L182" s="56" t="str">
        <f t="shared" si="59"/>
        <v/>
      </c>
      <c r="M182" s="56" t="str">
        <f t="shared" si="59"/>
        <v/>
      </c>
      <c r="N182" s="56" t="str">
        <f t="shared" si="59"/>
        <v/>
      </c>
      <c r="O182" s="56" t="str">
        <f t="shared" si="59"/>
        <v/>
      </c>
      <c r="P182" s="56" t="str">
        <f t="shared" si="59"/>
        <v/>
      </c>
    </row>
    <row r="183" spans="2:17" x14ac:dyDescent="0.4">
      <c r="E183" s="50"/>
    </row>
    <row r="184" spans="2:17" ht="19.5" thickBot="1" x14ac:dyDescent="0.45">
      <c r="B184" s="82"/>
      <c r="C184" s="54" t="s">
        <v>138</v>
      </c>
      <c r="D184" s="4"/>
      <c r="E184" s="6"/>
      <c r="F184" s="6"/>
      <c r="L184" s="59"/>
    </row>
    <row r="185" spans="2:17" ht="29.25" customHeight="1" thickBot="1" x14ac:dyDescent="0.45">
      <c r="D185" s="155">
        <f>COUNTA($D$184:D184)+1</f>
        <v>1</v>
      </c>
      <c r="E185" s="156" t="s">
        <v>122</v>
      </c>
      <c r="F185" s="157"/>
      <c r="G185" s="158" t="str">
        <f>IF($K$86="","",$K$86)</f>
        <v/>
      </c>
      <c r="M185" s="146" t="s">
        <v>123</v>
      </c>
      <c r="N185" s="58" t="s">
        <v>124</v>
      </c>
      <c r="O185" s="58" t="s">
        <v>125</v>
      </c>
      <c r="P185" s="58" t="str">
        <f>"基準："&amp;$G185</f>
        <v>基準：</v>
      </c>
    </row>
    <row r="186" spans="2:17" ht="29.25" customHeight="1" x14ac:dyDescent="0.4">
      <c r="D186" s="60">
        <f>COUNTA($D$184:D185)+1</f>
        <v>2</v>
      </c>
      <c r="E186" s="62" t="s">
        <v>139</v>
      </c>
      <c r="F186" s="66" t="s">
        <v>103</v>
      </c>
      <c r="G186" s="177"/>
      <c r="M186" s="145" t="s">
        <v>127</v>
      </c>
      <c r="N186" s="145" t="str">
        <f>IF($G$34="就業時間換算","－",IFERROR(((HLOOKUP(DATE(YEAR($E$13)+3,MONTH($E$9),DAY($E$9)),$G190:$P201,7,FALSE))/(HLOOKUP(DATE(YEAR($E$13),MONTH($E$9),DAY($E$9)),$G190:$P201,7,FALSE)))^(1/3)-1,""))</f>
        <v/>
      </c>
      <c r="O186" s="159" t="str">
        <f>IF($G$34="人数換算","－",IFERROR(((HLOOKUP(DATE(YEAR($E$13)+3,MONTH($E$9),DAY($E$9)),$G190:$P201,8,FALSE))/(HLOOKUP(DATE(YEAR($E$13),MONTH($E$9),DAY($E$9)),$G190:$P201,8,FALSE)))^(1/3)-1,""))</f>
        <v/>
      </c>
      <c r="P186" s="188" t="str">
        <f>IFERROR(VLOOKUP($G185,【参考】最低賃金の5年間の年平均の年平均上昇率!$B$4:$C$50,2,FALSE),"")</f>
        <v/>
      </c>
      <c r="Q186" s="148" t="str">
        <f>IF($G$34="人数換算",$N186,IF($G$34="就業時間換算",$O186,""))</f>
        <v/>
      </c>
    </row>
    <row r="187" spans="2:17" ht="29.25" customHeight="1" x14ac:dyDescent="0.4">
      <c r="D187" s="60">
        <f>COUNTA($D$184:D186)+1</f>
        <v>3</v>
      </c>
      <c r="E187" s="62" t="s">
        <v>128</v>
      </c>
      <c r="F187" s="36" t="s">
        <v>103</v>
      </c>
      <c r="G187" s="178"/>
      <c r="M187" s="145" t="s">
        <v>129</v>
      </c>
      <c r="N187" s="145" t="str">
        <f>IF(AND(COUNTA($G195:$P195)&gt;0,SUMIF($G195:$P195,"&lt;&gt;"&amp;"")=0),"－",IFERROR(((HLOOKUP(DATE(YEAR($E$13)+3,MONTH($E$9),DAY($E$9)),$G190:$P201,11,FALSE))/(HLOOKUP(DATE(YEAR($E$13),MONTH($E$9),DAY($E$9)),$G190:$P201,11,FALSE)))^(1/3)-1,""))</f>
        <v/>
      </c>
      <c r="O187" s="160" t="s">
        <v>130</v>
      </c>
      <c r="P187" s="189"/>
    </row>
    <row r="188" spans="2:17" x14ac:dyDescent="0.4">
      <c r="D188" s="1"/>
      <c r="E188" s="76" t="s">
        <v>109</v>
      </c>
      <c r="G188" s="1" t="s">
        <v>131</v>
      </c>
    </row>
    <row r="189" spans="2:17" x14ac:dyDescent="0.4">
      <c r="D189" s="1"/>
      <c r="G189" s="75" t="s">
        <v>51</v>
      </c>
      <c r="H189" s="75" t="s">
        <v>52</v>
      </c>
      <c r="I189" s="75" t="s">
        <v>53</v>
      </c>
      <c r="J189" s="161" t="s">
        <v>54</v>
      </c>
      <c r="K189" s="161"/>
      <c r="L189" s="161"/>
      <c r="M189" s="161"/>
      <c r="N189" s="161"/>
      <c r="O189" s="161"/>
      <c r="P189" s="161"/>
    </row>
    <row r="190" spans="2:17" x14ac:dyDescent="0.4">
      <c r="D190" s="11"/>
      <c r="E190" s="11"/>
      <c r="F190" s="65"/>
      <c r="G190" s="74" t="str">
        <f>IF($I190="","",EDATE(H190,-12))</f>
        <v/>
      </c>
      <c r="H190" s="74" t="str">
        <f>IF($I190="","",EDATE(I190,-12))</f>
        <v/>
      </c>
      <c r="I190" s="74" t="str">
        <f>IF($I$12="","",$I$12)</f>
        <v/>
      </c>
      <c r="J190" s="74" t="str">
        <f>IF($I190="","",EDATE(I190,12))</f>
        <v/>
      </c>
      <c r="K190" s="74" t="str">
        <f t="shared" ref="K190:P190" si="60">IF($I190="","",EDATE(J190,12))</f>
        <v/>
      </c>
      <c r="L190" s="74" t="str">
        <f t="shared" si="60"/>
        <v/>
      </c>
      <c r="M190" s="74" t="str">
        <f t="shared" si="60"/>
        <v/>
      </c>
      <c r="N190" s="74" t="str">
        <f t="shared" si="60"/>
        <v/>
      </c>
      <c r="O190" s="74" t="str">
        <f t="shared" si="60"/>
        <v/>
      </c>
      <c r="P190" s="74" t="str">
        <f t="shared" si="60"/>
        <v/>
      </c>
    </row>
    <row r="191" spans="2:17" ht="29.25" customHeight="1" x14ac:dyDescent="0.4">
      <c r="D191" s="60">
        <f>COUNTA($D$184:D190)+1</f>
        <v>4</v>
      </c>
      <c r="E191" s="31" t="s">
        <v>71</v>
      </c>
      <c r="F191" s="64"/>
      <c r="G191" s="179"/>
      <c r="H191" s="120"/>
      <c r="I191" s="170"/>
      <c r="J191" s="120"/>
      <c r="K191" s="120"/>
      <c r="L191" s="120"/>
      <c r="M191" s="120"/>
      <c r="N191" s="120"/>
      <c r="O191" s="120"/>
      <c r="P191" s="120"/>
    </row>
    <row r="192" spans="2:17" ht="29.25" customHeight="1" x14ac:dyDescent="0.4">
      <c r="C192" s="9"/>
      <c r="D192" s="60">
        <f>COUNTA($D$184:D191)+1</f>
        <v>5</v>
      </c>
      <c r="E192" s="31" t="s">
        <v>72</v>
      </c>
      <c r="F192" s="64"/>
      <c r="G192" s="179"/>
      <c r="H192" s="120"/>
      <c r="I192" s="170"/>
      <c r="J192" s="120"/>
      <c r="K192" s="120"/>
      <c r="L192" s="120"/>
      <c r="M192" s="120"/>
      <c r="N192" s="120"/>
      <c r="O192" s="120"/>
      <c r="P192" s="120"/>
    </row>
    <row r="193" spans="2:16" ht="29.25" customHeight="1" x14ac:dyDescent="0.4">
      <c r="C193" s="9"/>
      <c r="D193" s="5">
        <f>COUNTA($D$184:D192)+1</f>
        <v>6</v>
      </c>
      <c r="E193" s="24" t="s">
        <v>77</v>
      </c>
      <c r="F193" s="23" t="s">
        <v>78</v>
      </c>
      <c r="G193" s="169"/>
      <c r="H193" s="120"/>
      <c r="I193" s="170"/>
      <c r="J193" s="120"/>
      <c r="K193" s="120"/>
      <c r="L193" s="120"/>
      <c r="M193" s="120"/>
      <c r="N193" s="120"/>
      <c r="O193" s="120"/>
      <c r="P193" s="120"/>
    </row>
    <row r="194" spans="2:16" ht="29.25" customHeight="1" x14ac:dyDescent="0.4">
      <c r="C194" s="9"/>
      <c r="D194" s="5">
        <f>COUNTA($D$184:D193)+1</f>
        <v>7</v>
      </c>
      <c r="E194" s="24" t="s">
        <v>79</v>
      </c>
      <c r="F194" s="25" t="s">
        <v>78</v>
      </c>
      <c r="G194" s="169"/>
      <c r="H194" s="120"/>
      <c r="I194" s="170"/>
      <c r="J194" s="120"/>
      <c r="K194" s="120"/>
      <c r="L194" s="120"/>
      <c r="M194" s="120"/>
      <c r="N194" s="120"/>
      <c r="O194" s="120"/>
      <c r="P194" s="120"/>
    </row>
    <row r="195" spans="2:16" ht="29.25" customHeight="1" x14ac:dyDescent="0.4">
      <c r="C195" s="9"/>
      <c r="D195" s="60">
        <f>COUNTA($D$184:D194)+1</f>
        <v>8</v>
      </c>
      <c r="E195" s="31" t="s">
        <v>80</v>
      </c>
      <c r="F195" s="64" t="s">
        <v>134</v>
      </c>
      <c r="G195" s="179"/>
      <c r="H195" s="120"/>
      <c r="I195" s="170"/>
      <c r="J195" s="120"/>
      <c r="K195" s="120"/>
      <c r="L195" s="120"/>
      <c r="M195" s="120"/>
      <c r="N195" s="120"/>
      <c r="O195" s="120"/>
      <c r="P195" s="120"/>
    </row>
    <row r="196" spans="2:16" ht="29.25" customHeight="1" x14ac:dyDescent="0.4">
      <c r="C196" s="9"/>
      <c r="D196" s="7">
        <f>COUNTA($D$184:D195)+1</f>
        <v>9</v>
      </c>
      <c r="E196" s="26" t="s">
        <v>81</v>
      </c>
      <c r="F196" s="27"/>
      <c r="G196" s="12" t="str">
        <f>IF($G$34="就業時間換算","",IFERROR(+G191/G193,""))</f>
        <v/>
      </c>
      <c r="H196" s="13" t="str">
        <f t="shared" ref="H196:P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row>
    <row r="197" spans="2:16" ht="29.25" customHeight="1" x14ac:dyDescent="0.4">
      <c r="C197" s="9"/>
      <c r="D197" s="7">
        <f>COUNTA($D$184:D196)+1</f>
        <v>10</v>
      </c>
      <c r="E197" s="26" t="s">
        <v>82</v>
      </c>
      <c r="F197" s="28"/>
      <c r="G197" s="12" t="str">
        <f>IF($G$34="人数換算","",IFERROR(+G191/G194,""))</f>
        <v/>
      </c>
      <c r="H197" s="13" t="str">
        <f t="shared" ref="H197:P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row>
    <row r="198" spans="2:16" ht="29.25" customHeight="1" x14ac:dyDescent="0.4">
      <c r="C198" s="9"/>
      <c r="D198" s="7">
        <f>COUNTA($D$184:D197)+1</f>
        <v>11</v>
      </c>
      <c r="E198" s="26" t="s">
        <v>83</v>
      </c>
      <c r="F198" s="27" t="s">
        <v>84</v>
      </c>
      <c r="G198" s="14"/>
      <c r="H198" s="56" t="str">
        <f>IFERROR((H196-G196)/G196,"")</f>
        <v/>
      </c>
      <c r="I198" s="57" t="str">
        <f t="shared" ref="I198:P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row>
    <row r="199" spans="2:16"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row>
    <row r="200" spans="2:16" ht="29.25" customHeight="1" x14ac:dyDescent="0.4">
      <c r="C200" s="9"/>
      <c r="D200" s="7">
        <f>COUNTA($D$184:D199)+1</f>
        <v>13</v>
      </c>
      <c r="E200" s="26" t="s">
        <v>87</v>
      </c>
      <c r="F200" s="27"/>
      <c r="G200" s="83" t="str">
        <f>IFERROR(+G192/G195,"")</f>
        <v/>
      </c>
      <c r="H200" s="84" t="str">
        <f>IFERROR(+H192/H195,"")</f>
        <v/>
      </c>
      <c r="I200" s="84" t="str">
        <f t="shared" ref="I200:P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row>
    <row r="201" spans="2:16" ht="29.25" customHeight="1" x14ac:dyDescent="0.4">
      <c r="D201" s="7">
        <f>COUNTA($D$184:D200)+1</f>
        <v>14</v>
      </c>
      <c r="E201" s="26" t="s">
        <v>88</v>
      </c>
      <c r="F201" s="27" t="s">
        <v>84</v>
      </c>
      <c r="G201" s="14"/>
      <c r="H201" s="56" t="str">
        <f>IFERROR((H200-G200)/G200,"")</f>
        <v/>
      </c>
      <c r="I201" s="57" t="str">
        <f>IFERROR((I200-H200)/H200,"")</f>
        <v/>
      </c>
      <c r="J201" s="56" t="str">
        <f t="shared" ref="J201:P201" si="65">IFERROR((J200-I200)/I200,"")</f>
        <v/>
      </c>
      <c r="K201" s="56" t="str">
        <f t="shared" si="65"/>
        <v/>
      </c>
      <c r="L201" s="56" t="str">
        <f t="shared" si="65"/>
        <v/>
      </c>
      <c r="M201" s="56" t="str">
        <f t="shared" si="65"/>
        <v/>
      </c>
      <c r="N201" s="56" t="str">
        <f t="shared" si="65"/>
        <v/>
      </c>
      <c r="O201" s="56" t="str">
        <f t="shared" si="65"/>
        <v/>
      </c>
      <c r="P201" s="56" t="str">
        <f t="shared" si="65"/>
        <v/>
      </c>
    </row>
    <row r="202" spans="2:16" x14ac:dyDescent="0.4">
      <c r="E202" s="50"/>
    </row>
    <row r="203" spans="2:16" ht="19.5" x14ac:dyDescent="0.4">
      <c r="B203" s="22" t="s">
        <v>140</v>
      </c>
      <c r="C203" s="77"/>
      <c r="G203" s="11"/>
      <c r="H203" s="11"/>
    </row>
    <row r="204" spans="2:16" x14ac:dyDescent="0.4">
      <c r="C204" s="86" t="s">
        <v>141</v>
      </c>
      <c r="D204" s="86" t="s">
        <v>142</v>
      </c>
      <c r="E204" s="78"/>
      <c r="F204" s="49"/>
    </row>
    <row r="205" spans="2:16" x14ac:dyDescent="0.4">
      <c r="C205" s="9"/>
      <c r="D205" s="80" t="s">
        <v>143</v>
      </c>
      <c r="E205" s="79"/>
      <c r="F205" s="6"/>
    </row>
    <row r="206" spans="2:16" x14ac:dyDescent="0.4">
      <c r="C206" s="9"/>
      <c r="D206" s="80" t="s">
        <v>144</v>
      </c>
      <c r="E206" s="79"/>
      <c r="F206" s="6"/>
    </row>
    <row r="207" spans="2:16" x14ac:dyDescent="0.4">
      <c r="D207" s="81" t="s">
        <v>145</v>
      </c>
      <c r="F207" s="10"/>
    </row>
    <row r="208" spans="2:16"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IF(OR($Q$91="",$P$91="",$Q$91&lt;$P$91),"非該当","該当")</f>
        <v>非該当</v>
      </c>
      <c r="I223" s="51" t="str">
        <f>IF($G109="","－",IF(OR($Q$110="",$P$110="",$Q$110&lt;$P$110),"非該当","該当"))</f>
        <v>－</v>
      </c>
      <c r="J223" s="51" t="str">
        <f>IF($G128="","－",IF(OR($Q$129="",$P$129="",$Q$129&lt;$P$129),"非該当","該当"))</f>
        <v>－</v>
      </c>
      <c r="K223" s="51" t="str">
        <f>IF($G147="","－",IF(OR($Q$148="",$P$148="",$Q$148&lt;$P$148),"非該当","該当"))</f>
        <v>－</v>
      </c>
      <c r="L223" s="51" t="str">
        <f>IF($G166="","－",IF(OR($Q$167="",$P$167="",$Q$167&lt;$P$167),"非該当","該当"))</f>
        <v>－</v>
      </c>
      <c r="M223" s="51" t="str">
        <f>IF($G185="","－",IF(OR($Q$186="",$P$186="",$Q$186&lt;$P$186),"非該当","該当"))</f>
        <v>－</v>
      </c>
      <c r="N223" s="6"/>
    </row>
    <row r="224" spans="2:14" ht="37.5" x14ac:dyDescent="0.4">
      <c r="D224" s="7">
        <v>8</v>
      </c>
      <c r="E224" s="45" t="s">
        <v>165</v>
      </c>
      <c r="F224" s="41" t="s">
        <v>160</v>
      </c>
      <c r="G224" s="52" t="str">
        <f>IF(COUNTIF(H224:M224,"非該当")&gt;0,"非該当","該当")</f>
        <v>非該当</v>
      </c>
      <c r="H224" s="51" t="str">
        <f>IF($N92="－","－",IF(OR($N$92="",$P$91="",$N$92&lt;$P$91),"非該当","該当"))</f>
        <v>非該当</v>
      </c>
      <c r="I224" s="51" t="str">
        <f>IF(OR($G109="",N111="－"),"－",IF(OR($N$111="",$P$110="",$N$111&lt;$P$110),"非該当","該当"))</f>
        <v>－</v>
      </c>
      <c r="J224" s="51" t="str">
        <f>IF(OR($G128="",$N130="－"),"－",IF(OR($N$130="",$P$129="",$N$130&lt;$P$129),"非該当","該当"))</f>
        <v>－</v>
      </c>
      <c r="K224" s="51" t="str">
        <f>IF(OR($G147="",$N149="－"),"－",IF(OR($N$149="",$P$148="",$N$149&lt;$P$148),"非該当","該当"))</f>
        <v>－</v>
      </c>
      <c r="L224" s="51" t="str">
        <f>IF(OR($G166="",$N168="－"),"－",IF(OR($N$168="",$P$167="",$N$168&lt;$P$167),"非該当","該当"))</f>
        <v>－</v>
      </c>
      <c r="M224" s="51" t="str">
        <f>IF(OR($G185="",$N187="－"),"－",IF(OR($N$187="",$P$186="",$N$187&lt;$P$186),"非該当","該当"))</f>
        <v>－</v>
      </c>
      <c r="N224" s="6"/>
    </row>
    <row r="225" spans="4:14" ht="37.5" x14ac:dyDescent="0.4">
      <c r="D225" s="7">
        <v>9</v>
      </c>
      <c r="E225" s="45" t="s">
        <v>166</v>
      </c>
      <c r="F225" s="41" t="s">
        <v>167</v>
      </c>
      <c r="G225" s="51" t="s">
        <v>130</v>
      </c>
      <c r="J225" s="55"/>
      <c r="N225" s="6"/>
    </row>
  </sheetData>
  <sheetProtection algorithmName="SHA-512" hashValue="DNYoy4S7OfftJugZEMfTuWSTJ2S3CfihYmlWuH+x7UHB/6TIh8nRkv6uARu+6CCC80pNKWrQdHo6CvbcSj5uZA==" saltValue="Hl1Ue6+z30CeT3k1r7PCAA==" spinCount="100000" sheet="1" objects="1" scenarios="1"/>
  <dataConsolidate/>
  <mergeCells count="6">
    <mergeCell ref="P91:P92"/>
    <mergeCell ref="P110:P111"/>
    <mergeCell ref="P129:P130"/>
    <mergeCell ref="P148:P149"/>
    <mergeCell ref="P167:P168"/>
    <mergeCell ref="P186:P187"/>
  </mergeCells>
  <phoneticPr fontId="1"/>
  <conditionalFormatting sqref="G225 G216:G220 G222:M224">
    <cfRule type="expression" dxfId="19" priority="10">
      <formula>G216="非該当"</formula>
    </cfRule>
  </conditionalFormatting>
  <conditionalFormatting sqref="D109:P125">
    <cfRule type="expression" dxfId="18" priority="6">
      <formula>$G$86=""</formula>
    </cfRule>
  </conditionalFormatting>
  <conditionalFormatting sqref="D128:P144">
    <cfRule type="expression" dxfId="17" priority="5">
      <formula>$H$86=""</formula>
    </cfRule>
  </conditionalFormatting>
  <conditionalFormatting sqref="D147:P163">
    <cfRule type="expression" dxfId="16" priority="4">
      <formula>$I$86=""</formula>
    </cfRule>
  </conditionalFormatting>
  <conditionalFormatting sqref="D166:P182">
    <cfRule type="expression" dxfId="15" priority="3">
      <formula>$J$86=""</formula>
    </cfRule>
  </conditionalFormatting>
  <conditionalFormatting sqref="D185:P201">
    <cfRule type="expression" dxfId="14" priority="2">
      <formula>$K$86=""</formula>
    </cfRule>
  </conditionalFormatting>
  <conditionalFormatting sqref="C5:F5">
    <cfRule type="expression" dxfId="13" priority="1">
      <formula>$C$5&lt;&gt;""</formula>
    </cfRule>
  </conditionalFormatting>
  <conditionalFormatting sqref="D36:P36 D39:P39 D41:P41 D45:P45 D75:P75 D77:P77 D81:P81 D99:P99 D102:P102 D104:P104 D118:P118 D121:P121 D123:P123 D137:P137 D140:P140 D142:P142 D156:P156 D159:P159 D161:P161 D175:P175 D178:P178 D180:P180 D194:P194 D197:P197 D199:P199 D72:P72">
    <cfRule type="expression" dxfId="12" priority="8">
      <formula>$G$34&lt;&gt;"就業時間換算"</formula>
    </cfRule>
  </conditionalFormatting>
  <conditionalFormatting sqref="D35:P35 D38:P38 D40:P40 D44:P44 D71:P71 D74:P74 D76:P76 D80:P80 D98:P98 D101:P101 D103:P103 D117:P117 D120:P120 D122:P122 D136:P136 D139:P139 D141:P141 D155:P155 D158:P158 D160:P160 D174:P174 D177:P177 D179:P179 D193:P193 D196:P196 D198:P198">
    <cfRule type="expression" dxfId="11" priority="7">
      <formula>$G$34&lt;&gt;"人数換算"</formula>
    </cfRule>
  </conditionalFormatting>
  <conditionalFormatting sqref="G27:P33 G35:P45 G64:P81 G96:P106 G115:P125 G134:P144 G153:P163 G172:P182 G191:P201">
    <cfRule type="expression" dxfId="10" priority="9">
      <formula>G$13="－"</formula>
    </cfRule>
  </conditionalFormatting>
  <dataValidations count="14">
    <dataValidation type="list" allowBlank="1" showInputMessage="1" showErrorMessage="1" sqref="E12" xr:uid="{35D37909-A2EF-47E1-A9F7-C431B44E18BD}">
      <formula1>$G$12:$P$12</formula1>
    </dataValidation>
    <dataValidation type="list" imeMode="halfAlpha" allowBlank="1" showInputMessage="1" showErrorMessage="1" sqref="G34" xr:uid="{D77513A6-0B88-4F3D-8E1B-CE3CDC9A7AA7}">
      <formula1>"人数換算,就業時間換算"</formula1>
    </dataValidation>
    <dataValidation type="list" allowBlank="1" showInputMessage="1" showErrorMessage="1" sqref="G92" xr:uid="{A4554C47-704B-4E0C-8C9B-9621B42018C0}">
      <formula1>INDIRECT($G$91)</formula1>
    </dataValidation>
    <dataValidation type="list" allowBlank="1" showInputMessage="1" showErrorMessage="1" sqref="G111" xr:uid="{C1F7B697-1BF7-4001-A376-83754671306F}">
      <formula1>INDIRECT($G$110)</formula1>
    </dataValidation>
    <dataValidation type="list" allowBlank="1" showInputMessage="1" showErrorMessage="1" sqref="G130" xr:uid="{C689966C-B084-4227-A167-9BB59E931C51}">
      <formula1>INDIRECT($G$129)</formula1>
    </dataValidation>
    <dataValidation type="list" allowBlank="1" showInputMessage="1" showErrorMessage="1" sqref="G149" xr:uid="{B500DA8D-21D8-4152-AED1-4FD859BA2A35}">
      <formula1>INDIRECT($G$148)</formula1>
    </dataValidation>
    <dataValidation type="list" allowBlank="1" showInputMessage="1" showErrorMessage="1" sqref="G168" xr:uid="{CD7F7BEB-7EDC-4EAC-82F4-CAC3D337739A}">
      <formula1>INDIRECT($G$167)</formula1>
    </dataValidation>
    <dataValidation type="list" allowBlank="1" showInputMessage="1" showErrorMessage="1" sqref="G187" xr:uid="{45202C5D-A0DE-4800-9035-0814878E2FD8}">
      <formula1>INDIRECT($G$186)</formula1>
    </dataValidation>
    <dataValidation type="list" allowBlank="1" showInputMessage="1" showErrorMessage="1" sqref="G57" xr:uid="{8DE50C18-B50A-411E-98C5-828DE1AF812B}">
      <formula1>INDIRECT($G$56)</formula1>
    </dataValidation>
    <dataValidation operator="lessThanOrEqual" allowBlank="1" showInputMessage="1" showErrorMessage="1" sqref="E9" xr:uid="{362260D7-9C9D-4686-8CC4-5AD653050F03}"/>
    <dataValidation type="date" allowBlank="1" showInputMessage="1" showErrorMessage="1" error="補助事業期間内（2026年12月31日まで）の日付を入力してください" sqref="E10" xr:uid="{D49FDA28-B29A-4D38-BDF3-2521239E5956}">
      <formula1>45412</formula1>
      <formula2>46387</formula2>
    </dataValidation>
    <dataValidation operator="greaterThanOrEqual" allowBlank="1" showInputMessage="1" showErrorMessage="1" error="2024年3月1日以降の日付を入力ください" sqref="E7" xr:uid="{7235491E-3CA8-4E25-953D-FA303A611636}"/>
    <dataValidation imeMode="halfAlpha" allowBlank="1" showInputMessage="1" showErrorMessage="1" sqref="G16:I24 G42:P42 G191:P195 G64:P69 G105:P105 G78:P78 G48:I51 G172:P176 G96:P100 G143:P143 G115:P119 G162:P162 G134:P138 G181:P181 G153:P157 G200:P200 G124:P124 G35:P37 G71:P73 G82 G27:P32" xr:uid="{E7F70BEE-444D-42AA-B676-47A2809D1FA4}"/>
    <dataValidation type="list" allowBlank="1" showInputMessage="1" showErrorMessage="1" sqref="G54:G55" xr:uid="{7D03476C-11CD-4072-B17D-8072121A151D}">
      <formula1>"該当,非該当"</formula1>
    </dataValidation>
  </dataValidations>
  <hyperlinks>
    <hyperlink ref="H54" r:id="rId1" xr:uid="{44E5B86C-C73E-4073-8AEA-0BE13BE05B54}"/>
    <hyperlink ref="H55" r:id="rId2" xr:uid="{B06D9DFC-EBA7-4AFF-BF76-CC4DBDA209BB}"/>
    <hyperlink ref="E58" r:id="rId3" xr:uid="{B5B3D720-1F72-44B6-99AE-EA4A7F16EB60}"/>
    <hyperlink ref="E93" r:id="rId4" xr:uid="{1AD9159C-02E0-46DD-A3F7-25BC4AA35AA8}"/>
    <hyperlink ref="E112" r:id="rId5" xr:uid="{7AD1A410-7598-4DD6-BDDA-D240AD902A70}"/>
    <hyperlink ref="E131" r:id="rId6" xr:uid="{F878AB1F-0A07-42BC-8FC4-971FDD7A0401}"/>
    <hyperlink ref="E150" r:id="rId7" xr:uid="{6BFCDE54-1520-418D-A4E7-7085D7528043}"/>
    <hyperlink ref="E169" r:id="rId8" xr:uid="{1932653A-585D-4E20-AC74-722B017DE51F}"/>
    <hyperlink ref="E188" r:id="rId9" xr:uid="{CF110CA8-56AF-4909-BAA4-DA3EF8179EDF}"/>
    <hyperlink ref="Q50" r:id="rId10" xr:uid="{8CF197AE-3DDB-4D54-9A9C-ED073026F67A}"/>
    <hyperlink ref="Q48" r:id="rId11" xr:uid="{D11BCC30-BDB1-466B-9DBF-E12D4F783902}"/>
    <hyperlink ref="Q51" r:id="rId12" xr:uid="{02F59574-E057-48BD-A48F-8F319A56F03D}"/>
  </hyperlinks>
  <pageMargins left="0.23622047244094491" right="0.23622047244094491" top="0.74803149606299213" bottom="0.74803149606299213" header="0.31496062992125984" footer="0.31496062992125984"/>
  <pageSetup paperSize="9" scale="36"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B8800524-3EFB-4380-888F-E411217EB86D}">
          <x14:formula1>
            <xm:f>【参考】業種!$G$2:$X$2</xm:f>
          </x14:formula1>
          <xm:sqref>G91 G110 G129 G148 G167 G186</xm:sqref>
        </x14:dataValidation>
        <x14:dataValidation type="list" allowBlank="1" showInputMessage="1" showErrorMessage="1" xr:uid="{4CD9985C-2542-4541-AF4B-E1D999FD9E99}">
          <x14:formula1>
            <xm:f>【参考】業種!$E$2:$X$2</xm:f>
          </x14:formula1>
          <xm:sqref>G56</xm:sqref>
        </x14:dataValidation>
        <x14:dataValidation type="list" allowBlank="1" showInputMessage="1" showErrorMessage="1" xr:uid="{12A663E2-3310-4EC2-95AD-A18F9C173AE5}">
          <x14:formula1>
            <xm:f>【参考】最低賃金の5年間の年平均の年平均上昇率!$B$4:$B$50</xm:f>
          </x14:formula1>
          <xm:sqref>H86:K86 G85:G86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F97A6-8CBD-480B-8C68-76894C2B5549}">
  <sheetPr codeName="Sheet14">
    <tabColor theme="7" tint="0.79998168889431442"/>
    <pageSetUpPr fitToPage="1"/>
  </sheetPr>
  <dimension ref="A1:R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16" width="12.5" style="1" customWidth="1"/>
    <col min="17" max="17" width="9" style="1"/>
    <col min="18" max="21" width="12.5" style="1" customWidth="1"/>
    <col min="22" max="16384" width="9" style="1"/>
  </cols>
  <sheetData>
    <row r="1" spans="1:16" ht="14.45" customHeight="1" x14ac:dyDescent="0.4">
      <c r="A1" s="127" t="s">
        <v>404</v>
      </c>
    </row>
    <row r="2" spans="1:16" ht="7.5" customHeight="1" x14ac:dyDescent="0.4">
      <c r="A2" s="50"/>
    </row>
    <row r="3" spans="1:16" ht="24" x14ac:dyDescent="0.4">
      <c r="B3" s="87" t="s">
        <v>44</v>
      </c>
    </row>
    <row r="4" spans="1:16" ht="16.149999999999999" customHeight="1" thickBot="1" x14ac:dyDescent="0.45">
      <c r="B4" s="8"/>
      <c r="C4" s="8"/>
    </row>
    <row r="5" spans="1:16"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6" ht="16.149999999999999" customHeight="1" x14ac:dyDescent="0.4">
      <c r="B6" s="8"/>
      <c r="J6" s="80"/>
    </row>
    <row r="7" spans="1:16" ht="16.149999999999999" customHeight="1" x14ac:dyDescent="0.4">
      <c r="D7" s="37" t="s">
        <v>45</v>
      </c>
      <c r="E7" s="180" t="str">
        <f>IF(①申請者情報!$D$6="","",①申請者情報!$D$6)</f>
        <v/>
      </c>
      <c r="J7" s="80"/>
    </row>
    <row r="8" spans="1:16" ht="16.149999999999999" customHeight="1" x14ac:dyDescent="0.4">
      <c r="D8" s="37" t="s">
        <v>46</v>
      </c>
      <c r="E8" s="154" t="str">
        <f>IF(①申請者情報!$D$47="","",①申請者情報!$D$47)</f>
        <v/>
      </c>
      <c r="J8" s="80"/>
    </row>
    <row r="9" spans="1:16" ht="16.149999999999999" customHeight="1" x14ac:dyDescent="0.4">
      <c r="B9" s="8"/>
      <c r="D9" s="37" t="s">
        <v>47</v>
      </c>
      <c r="E9" s="167"/>
    </row>
    <row r="10" spans="1:16" ht="16.149999999999999" customHeight="1" x14ac:dyDescent="0.4">
      <c r="D10" s="37" t="s">
        <v>48</v>
      </c>
      <c r="E10" s="167"/>
      <c r="F10" s="63"/>
      <c r="G10" s="1" t="s">
        <v>49</v>
      </c>
    </row>
    <row r="11" spans="1:16" x14ac:dyDescent="0.4">
      <c r="C11" s="8"/>
      <c r="D11" s="37" t="s">
        <v>50</v>
      </c>
      <c r="G11" s="75" t="s">
        <v>51</v>
      </c>
      <c r="H11" s="75" t="s">
        <v>52</v>
      </c>
      <c r="I11" s="75" t="s">
        <v>53</v>
      </c>
      <c r="J11" s="161" t="s">
        <v>54</v>
      </c>
      <c r="K11" s="161"/>
      <c r="L11" s="161"/>
      <c r="M11" s="161"/>
      <c r="N11" s="161"/>
      <c r="O11" s="161"/>
      <c r="P11" s="161"/>
    </row>
    <row r="12" spans="1:16" x14ac:dyDescent="0.4">
      <c r="B12" s="8"/>
      <c r="D12" s="37" t="s">
        <v>55</v>
      </c>
      <c r="E12" s="168"/>
      <c r="G12" s="162" t="str">
        <f>IF($E$9="","",EDATE(H12,-12))</f>
        <v/>
      </c>
      <c r="H12" s="162" t="str">
        <f>IF($E$9="","",EDATE(I12,-12))</f>
        <v/>
      </c>
      <c r="I12" s="162" t="str">
        <f>IF($E$9="","",$E$9)</f>
        <v/>
      </c>
      <c r="J12" s="162" t="str">
        <f t="shared" ref="J12:P12" si="0">IF($E$9="","",EDATE(I12,12))</f>
        <v/>
      </c>
      <c r="K12" s="162" t="str">
        <f t="shared" si="0"/>
        <v/>
      </c>
      <c r="L12" s="162" t="str">
        <f t="shared" si="0"/>
        <v/>
      </c>
      <c r="M12" s="162" t="str">
        <f t="shared" si="0"/>
        <v/>
      </c>
      <c r="N12" s="162" t="str">
        <f t="shared" si="0"/>
        <v/>
      </c>
      <c r="O12" s="162" t="str">
        <f t="shared" si="0"/>
        <v/>
      </c>
      <c r="P12" s="162" t="str">
        <f t="shared" si="0"/>
        <v/>
      </c>
    </row>
    <row r="13" spans="1:16" x14ac:dyDescent="0.4">
      <c r="D13" s="1"/>
      <c r="E13" s="147" t="str">
        <f>IF(E12="","",IF(①申請者情報!$D$26="該当する",EDATE($E$12,12),$E$12))</f>
        <v/>
      </c>
      <c r="G13" s="137" t="str">
        <f>IFERROR(IF(AND(G12&lt;&gt;"",$E$13=G12),"基準年",IF($E$13&lt;G12,IF(YEAR(G12)-YEAR($E$13)&lt;4,"事業化報告"&amp;YEAR(G12)-YEAR($E$13)&amp;"年目","－"),"")),"")</f>
        <v/>
      </c>
      <c r="H13" s="137" t="str">
        <f t="shared" ref="H13:P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row>
    <row r="14" spans="1:16" ht="19.5" x14ac:dyDescent="0.4">
      <c r="B14" s="22" t="s">
        <v>56</v>
      </c>
      <c r="D14" s="1"/>
      <c r="F14" s="32"/>
    </row>
    <row r="15" spans="1:16" x14ac:dyDescent="0.35">
      <c r="B15" s="61">
        <f>MAX($B$14:B14)+1</f>
        <v>1</v>
      </c>
      <c r="C15" s="54" t="s">
        <v>57</v>
      </c>
      <c r="D15" s="30"/>
      <c r="E15" s="31"/>
      <c r="F15" s="31"/>
      <c r="G15" s="11"/>
      <c r="H15" s="11"/>
      <c r="I15" s="11"/>
      <c r="J15" s="11"/>
      <c r="K15" s="11"/>
      <c r="L15" s="11"/>
      <c r="M15" s="11"/>
      <c r="N15" s="11"/>
      <c r="O15" s="11"/>
      <c r="P15" s="11"/>
    </row>
    <row r="16" spans="1:16" ht="29.25" customHeight="1" x14ac:dyDescent="0.4">
      <c r="C16" s="141"/>
      <c r="D16" s="5" t="str">
        <f>MAX($B$15:B16)&amp;"-"&amp;COUNTA($D$15:D15)+1</f>
        <v>1-1</v>
      </c>
      <c r="E16" s="24" t="s">
        <v>58</v>
      </c>
      <c r="F16" s="25"/>
      <c r="G16" s="169"/>
      <c r="H16" s="169"/>
      <c r="I16" s="169"/>
      <c r="J16" s="21"/>
      <c r="K16" s="21"/>
      <c r="L16" s="21"/>
      <c r="M16" s="21"/>
      <c r="N16" s="21"/>
      <c r="O16" s="21"/>
      <c r="P16" s="21"/>
    </row>
    <row r="17" spans="2:16" ht="29.25" customHeight="1" x14ac:dyDescent="0.4">
      <c r="C17" s="9"/>
      <c r="D17" s="5" t="str">
        <f>MAX($B$15:B17)&amp;"-"&amp;COUNTA($D$15:D16)+1</f>
        <v>1-2</v>
      </c>
      <c r="E17" s="138" t="s">
        <v>59</v>
      </c>
      <c r="F17" s="23"/>
      <c r="G17" s="169"/>
      <c r="H17" s="169"/>
      <c r="I17" s="169"/>
      <c r="J17" s="21"/>
      <c r="K17" s="21"/>
      <c r="L17" s="21"/>
      <c r="M17" s="21"/>
      <c r="N17" s="21"/>
      <c r="O17" s="21"/>
      <c r="P17" s="21"/>
    </row>
    <row r="18" spans="2:16" ht="29.25" customHeight="1" x14ac:dyDescent="0.4">
      <c r="C18" s="9"/>
      <c r="D18" s="5" t="str">
        <f>MAX($B$15:B18)&amp;"-"&amp;COUNTA($D$15:D17)+1</f>
        <v>1-3</v>
      </c>
      <c r="E18" s="138" t="s">
        <v>60</v>
      </c>
      <c r="F18" s="23"/>
      <c r="G18" s="169"/>
      <c r="H18" s="169"/>
      <c r="I18" s="169"/>
      <c r="J18" s="21"/>
      <c r="K18" s="21"/>
      <c r="L18" s="21"/>
      <c r="M18" s="21"/>
      <c r="N18" s="21"/>
      <c r="O18" s="21"/>
      <c r="P18" s="21"/>
    </row>
    <row r="19" spans="2:16" ht="29.25" customHeight="1" x14ac:dyDescent="0.4">
      <c r="C19" s="9"/>
      <c r="D19" s="5" t="str">
        <f>MAX($B$15:B19)&amp;"-"&amp;COUNTA($D$15:D18)+1</f>
        <v>1-4</v>
      </c>
      <c r="E19" s="139" t="s">
        <v>61</v>
      </c>
      <c r="F19" s="23"/>
      <c r="G19" s="169"/>
      <c r="H19" s="169"/>
      <c r="I19" s="169"/>
      <c r="J19" s="21"/>
      <c r="K19" s="21"/>
      <c r="L19" s="21"/>
      <c r="M19" s="21"/>
      <c r="N19" s="21"/>
      <c r="O19" s="21"/>
      <c r="P19" s="21"/>
    </row>
    <row r="20" spans="2:16" ht="29.25" customHeight="1" x14ac:dyDescent="0.4">
      <c r="C20" s="9"/>
      <c r="D20" s="5" t="str">
        <f>MAX($B$15:B20)&amp;"-"&amp;COUNTA($D$15:D19)+1</f>
        <v>1-5</v>
      </c>
      <c r="E20" s="139" t="s">
        <v>62</v>
      </c>
      <c r="F20" s="23"/>
      <c r="G20" s="169"/>
      <c r="H20" s="169"/>
      <c r="I20" s="169"/>
      <c r="J20" s="21"/>
      <c r="K20" s="21"/>
      <c r="L20" s="21"/>
      <c r="M20" s="21"/>
      <c r="N20" s="21"/>
      <c r="O20" s="21"/>
      <c r="P20" s="21"/>
    </row>
    <row r="21" spans="2:16" ht="29.25" customHeight="1" x14ac:dyDescent="0.4">
      <c r="C21" s="9"/>
      <c r="D21" s="5" t="str">
        <f>MAX($B$15:B21)&amp;"-"&amp;COUNTA($D$15:D20)+1</f>
        <v>1-6</v>
      </c>
      <c r="E21" s="24" t="s">
        <v>63</v>
      </c>
      <c r="F21" s="25"/>
      <c r="G21" s="169"/>
      <c r="H21" s="169"/>
      <c r="I21" s="169"/>
      <c r="J21" s="21"/>
      <c r="K21" s="21"/>
      <c r="L21" s="21"/>
      <c r="M21" s="21"/>
      <c r="N21" s="21"/>
      <c r="O21" s="21"/>
      <c r="P21" s="21"/>
    </row>
    <row r="22" spans="2:16" ht="29.25" customHeight="1" x14ac:dyDescent="0.4">
      <c r="C22" s="9"/>
      <c r="D22" s="5" t="str">
        <f>MAX($B$15:B22)&amp;"-"&amp;COUNTA($D$15:D21)+1</f>
        <v>1-7</v>
      </c>
      <c r="E22" s="138" t="s">
        <v>64</v>
      </c>
      <c r="F22" s="23"/>
      <c r="G22" s="169"/>
      <c r="H22" s="169"/>
      <c r="I22" s="169"/>
      <c r="J22" s="21"/>
      <c r="K22" s="21"/>
      <c r="L22" s="21"/>
      <c r="M22" s="21"/>
      <c r="N22" s="21"/>
      <c r="O22" s="21"/>
      <c r="P22" s="21"/>
    </row>
    <row r="23" spans="2:16" ht="29.25" customHeight="1" x14ac:dyDescent="0.4">
      <c r="C23" s="9"/>
      <c r="D23" s="5" t="str">
        <f>MAX($B$15:B23)&amp;"-"&amp;COUNTA($D$15:D22)+1</f>
        <v>1-8</v>
      </c>
      <c r="E23" s="138" t="s">
        <v>65</v>
      </c>
      <c r="F23" s="23"/>
      <c r="G23" s="169"/>
      <c r="H23" s="169"/>
      <c r="I23" s="169"/>
      <c r="J23" s="21"/>
      <c r="K23" s="21"/>
      <c r="L23" s="21"/>
      <c r="M23" s="21"/>
      <c r="N23" s="21"/>
      <c r="O23" s="21"/>
      <c r="P23" s="21"/>
    </row>
    <row r="24" spans="2:16"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row>
    <row r="25" spans="2:16" x14ac:dyDescent="0.4">
      <c r="D25" s="43"/>
      <c r="E25" s="42"/>
      <c r="F25" s="42"/>
      <c r="G25" s="42"/>
      <c r="H25" s="42"/>
      <c r="I25" s="42"/>
      <c r="J25" s="42"/>
      <c r="K25" s="42"/>
      <c r="L25" s="42"/>
      <c r="M25" s="42"/>
      <c r="N25" s="42"/>
      <c r="O25" s="42"/>
      <c r="P25" s="42"/>
    </row>
    <row r="26" spans="2:16" x14ac:dyDescent="0.35">
      <c r="B26" s="61">
        <f>MAX($B$14:B25)+1</f>
        <v>2</v>
      </c>
      <c r="C26" s="54" t="s">
        <v>67</v>
      </c>
      <c r="D26" s="30"/>
      <c r="E26" s="31"/>
      <c r="F26" s="31"/>
      <c r="G26" s="11"/>
      <c r="H26" s="11"/>
      <c r="I26" s="11"/>
      <c r="J26" s="11"/>
      <c r="K26" s="11"/>
      <c r="L26" s="11"/>
      <c r="M26" s="11"/>
      <c r="N26" s="11"/>
      <c r="O26" s="11"/>
      <c r="P26" s="11"/>
    </row>
    <row r="27" spans="2:16" ht="29.25" customHeight="1" x14ac:dyDescent="0.4">
      <c r="C27" s="42"/>
      <c r="D27" s="5" t="str">
        <f>MAX($B$15:B27)&amp;"-"&amp;COUNTA($D$26:D26)+1</f>
        <v>2-1</v>
      </c>
      <c r="E27" s="24" t="s">
        <v>68</v>
      </c>
      <c r="F27" s="23"/>
      <c r="G27" s="169"/>
      <c r="H27" s="169"/>
      <c r="I27" s="169"/>
      <c r="J27" s="169"/>
      <c r="K27" s="169"/>
      <c r="L27" s="169"/>
      <c r="M27" s="169"/>
      <c r="N27" s="120"/>
      <c r="O27" s="120"/>
      <c r="P27" s="120"/>
    </row>
    <row r="28" spans="2:16" ht="29.25" customHeight="1" x14ac:dyDescent="0.4">
      <c r="D28" s="5" t="str">
        <f>MAX($B$15:B28)&amp;"-"&amp;COUNTA($D$26:D27)+1</f>
        <v>2-2</v>
      </c>
      <c r="E28" s="24" t="s">
        <v>69</v>
      </c>
      <c r="F28" s="23"/>
      <c r="G28" s="169"/>
      <c r="H28" s="169"/>
      <c r="I28" s="169"/>
      <c r="J28" s="169"/>
      <c r="K28" s="169"/>
      <c r="L28" s="169"/>
      <c r="M28" s="169"/>
      <c r="N28" s="120"/>
      <c r="O28" s="120"/>
      <c r="P28" s="120"/>
    </row>
    <row r="29" spans="2:16" ht="29.25" customHeight="1" x14ac:dyDescent="0.4">
      <c r="D29" s="5" t="str">
        <f>MAX($B$15:B29)&amp;"-"&amp;COUNTA($D$26:D28)+1</f>
        <v>2-3</v>
      </c>
      <c r="E29" s="24" t="s">
        <v>70</v>
      </c>
      <c r="F29" s="23"/>
      <c r="G29" s="169"/>
      <c r="H29" s="169"/>
      <c r="I29" s="169"/>
      <c r="J29" s="169"/>
      <c r="K29" s="169"/>
      <c r="L29" s="169"/>
      <c r="M29" s="169"/>
      <c r="N29" s="120"/>
      <c r="O29" s="120"/>
      <c r="P29" s="120"/>
    </row>
    <row r="30" spans="2:16" ht="29.25" customHeight="1" x14ac:dyDescent="0.4">
      <c r="D30" s="5" t="str">
        <f>MAX($B$15:B30)&amp;"-"&amp;COUNTA($D$26:D29)+1</f>
        <v>2-4</v>
      </c>
      <c r="E30" s="24" t="s">
        <v>71</v>
      </c>
      <c r="F30" s="23"/>
      <c r="G30" s="169"/>
      <c r="H30" s="169"/>
      <c r="I30" s="169"/>
      <c r="J30" s="169"/>
      <c r="K30" s="169"/>
      <c r="L30" s="169"/>
      <c r="M30" s="169"/>
      <c r="N30" s="120"/>
      <c r="O30" s="120"/>
      <c r="P30" s="120"/>
    </row>
    <row r="31" spans="2:16" ht="29.25" customHeight="1" x14ac:dyDescent="0.4">
      <c r="C31" s="9"/>
      <c r="D31" s="5" t="str">
        <f>MAX($B$15:B31)&amp;"-"&amp;COUNTA($D$26:D30)+1</f>
        <v>2-5</v>
      </c>
      <c r="E31" s="24" t="s">
        <v>72</v>
      </c>
      <c r="F31" s="23"/>
      <c r="G31" s="169"/>
      <c r="H31" s="169"/>
      <c r="I31" s="169"/>
      <c r="J31" s="169"/>
      <c r="K31" s="169"/>
      <c r="L31" s="169"/>
      <c r="M31" s="169"/>
      <c r="N31" s="120"/>
      <c r="O31" s="120"/>
      <c r="P31" s="120"/>
    </row>
    <row r="32" spans="2:16" ht="29.25" customHeight="1" x14ac:dyDescent="0.4">
      <c r="C32" s="9"/>
      <c r="D32" s="5" t="str">
        <f>MAX($B$15:B32)&amp;"-"&amp;COUNTA($D$26:D31)+1</f>
        <v>2-6</v>
      </c>
      <c r="E32" s="24" t="s">
        <v>73</v>
      </c>
      <c r="F32" s="23"/>
      <c r="G32" s="169"/>
      <c r="H32" s="169"/>
      <c r="I32" s="169"/>
      <c r="J32" s="169"/>
      <c r="K32" s="169"/>
      <c r="L32" s="169"/>
      <c r="M32" s="169"/>
      <c r="N32" s="120"/>
      <c r="O32" s="120"/>
      <c r="P32" s="120"/>
    </row>
    <row r="33" spans="2:18"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row>
    <row r="34" spans="2:18" ht="29.25" customHeight="1" x14ac:dyDescent="0.4">
      <c r="C34" s="9"/>
      <c r="D34" s="5" t="str">
        <f>MAX($B$15:B34)&amp;"-"&amp;COUNTA($D$26:D33)+1</f>
        <v>2-8</v>
      </c>
      <c r="E34" s="143" t="s">
        <v>75</v>
      </c>
      <c r="F34" s="25" t="s">
        <v>76</v>
      </c>
      <c r="G34" s="171"/>
    </row>
    <row r="35" spans="2:18" ht="29.25" customHeight="1" x14ac:dyDescent="0.4">
      <c r="C35" s="9"/>
      <c r="D35" s="5" t="str">
        <f>MAX($B$15:B35)&amp;"-"&amp;COUNTA($D$26:D34)+1</f>
        <v>2-9</v>
      </c>
      <c r="E35" s="143" t="s">
        <v>77</v>
      </c>
      <c r="F35" s="23" t="s">
        <v>78</v>
      </c>
      <c r="G35" s="169"/>
      <c r="H35" s="120"/>
      <c r="I35" s="170"/>
      <c r="J35" s="120"/>
      <c r="K35" s="120"/>
      <c r="L35" s="120"/>
      <c r="M35" s="120"/>
      <c r="N35" s="120"/>
      <c r="O35" s="120"/>
      <c r="P35" s="120"/>
    </row>
    <row r="36" spans="2:18" ht="29.25" customHeight="1" x14ac:dyDescent="0.4">
      <c r="C36" s="9"/>
      <c r="D36" s="5" t="str">
        <f>MAX($B$15:B36)&amp;"-"&amp;COUNTA($D$26:D35)+1</f>
        <v>2-10</v>
      </c>
      <c r="E36" s="143" t="s">
        <v>79</v>
      </c>
      <c r="F36" s="25" t="s">
        <v>78</v>
      </c>
      <c r="G36" s="169"/>
      <c r="H36" s="120"/>
      <c r="I36" s="170"/>
      <c r="J36" s="120"/>
      <c r="K36" s="120"/>
      <c r="L36" s="120"/>
      <c r="M36" s="120"/>
      <c r="N36" s="120"/>
      <c r="O36" s="120"/>
      <c r="P36" s="120"/>
    </row>
    <row r="37" spans="2:18" ht="29.25" customHeight="1" x14ac:dyDescent="0.4">
      <c r="C37" s="9"/>
      <c r="D37" s="5" t="str">
        <f>MAX($B$15:B37)&amp;"-"&amp;COUNTA($D$26:D36)+1</f>
        <v>2-11</v>
      </c>
      <c r="E37" s="143" t="s">
        <v>80</v>
      </c>
      <c r="F37" s="23" t="s">
        <v>78</v>
      </c>
      <c r="G37" s="169"/>
      <c r="H37" s="120"/>
      <c r="I37" s="170"/>
      <c r="J37" s="120"/>
      <c r="K37" s="120"/>
      <c r="L37" s="120"/>
      <c r="M37" s="120"/>
      <c r="N37" s="120"/>
      <c r="O37" s="120"/>
      <c r="P37" s="120"/>
    </row>
    <row r="38" spans="2:18" ht="29.25" customHeight="1" x14ac:dyDescent="0.4">
      <c r="C38" s="9"/>
      <c r="D38" s="7" t="str">
        <f>MAX($B$15:B38)&amp;"-"&amp;COUNTA($D$26:D37)+1</f>
        <v>2-12</v>
      </c>
      <c r="E38" s="142" t="s">
        <v>81</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row>
    <row r="39" spans="2:18" ht="29.25" customHeight="1" x14ac:dyDescent="0.4">
      <c r="C39" s="9"/>
      <c r="D39" s="7" t="str">
        <f>MAX($B$15:B39)&amp;"-"&amp;COUNTA($D$26:D38)+1</f>
        <v>2-13</v>
      </c>
      <c r="E39" s="142" t="s">
        <v>82</v>
      </c>
      <c r="F39" s="28"/>
      <c r="G39" s="12" t="str">
        <f t="shared" ref="G39:P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row>
    <row r="40" spans="2:18" ht="29.25" customHeight="1" x14ac:dyDescent="0.4">
      <c r="C40" s="9"/>
      <c r="D40" s="7" t="str">
        <f>MAX($B$15:B40)&amp;"-"&amp;COUNTA($D$26:D39)+1</f>
        <v>2-14</v>
      </c>
      <c r="E40" s="142" t="s">
        <v>83</v>
      </c>
      <c r="F40" s="27" t="s">
        <v>84</v>
      </c>
      <c r="G40" s="14"/>
      <c r="H40" s="56" t="str">
        <f t="shared" ref="H40:P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row>
    <row r="41" spans="2:18"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row>
    <row r="42" spans="2:18"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row>
    <row r="43" spans="2:18"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row>
    <row r="44" spans="2:18"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row>
    <row r="45" spans="2:18"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row>
    <row r="46" spans="2:18" x14ac:dyDescent="0.4">
      <c r="D46" s="43"/>
      <c r="E46" s="42"/>
      <c r="F46" s="42"/>
      <c r="G46" s="42"/>
      <c r="H46" s="42"/>
      <c r="I46" s="42"/>
      <c r="J46" s="42"/>
      <c r="K46" s="42"/>
      <c r="L46" s="42"/>
      <c r="M46" s="42"/>
      <c r="N46" s="42"/>
      <c r="O46" s="42"/>
      <c r="P46" s="42"/>
    </row>
    <row r="47" spans="2:18" x14ac:dyDescent="0.35">
      <c r="B47" s="61">
        <f>MAX($B$14:B46)+1</f>
        <v>3</v>
      </c>
      <c r="C47" s="54" t="s">
        <v>91</v>
      </c>
      <c r="D47" s="30"/>
      <c r="E47" s="31"/>
      <c r="F47" s="31"/>
      <c r="G47" s="11"/>
      <c r="H47" s="11"/>
      <c r="I47" s="11"/>
      <c r="J47" s="11"/>
      <c r="K47" s="11"/>
      <c r="L47" s="11"/>
      <c r="M47" s="11"/>
      <c r="N47" s="11"/>
      <c r="O47" s="11"/>
      <c r="P47" s="11"/>
    </row>
    <row r="48" spans="2:18" ht="29.25" customHeight="1" x14ac:dyDescent="0.4">
      <c r="C48" s="42"/>
      <c r="D48" s="5" t="str">
        <f>MAX($B$15:B48)&amp;"-"&amp;COUNTA($D$47:D47)+1</f>
        <v>3-1</v>
      </c>
      <c r="E48" s="24" t="s">
        <v>92</v>
      </c>
      <c r="F48" s="23" t="s">
        <v>93</v>
      </c>
      <c r="G48" s="169"/>
      <c r="H48" s="120"/>
      <c r="I48" s="170"/>
      <c r="J48" s="21"/>
      <c r="K48" s="21"/>
      <c r="L48" s="21"/>
      <c r="M48" s="21"/>
      <c r="N48" s="21"/>
      <c r="O48" s="21"/>
      <c r="P48" s="21"/>
      <c r="Q48" s="76" t="s">
        <v>94</v>
      </c>
      <c r="R48" s="76"/>
    </row>
    <row r="49" spans="2:18" ht="29.25" customHeight="1" x14ac:dyDescent="0.4">
      <c r="D49" s="5" t="str">
        <f>MAX($B$15:B49)&amp;"-"&amp;COUNTA($D$47:D48)+1</f>
        <v>3-2</v>
      </c>
      <c r="E49" s="24" t="s">
        <v>95</v>
      </c>
      <c r="F49" s="23"/>
      <c r="G49" s="169"/>
      <c r="H49" s="120"/>
      <c r="I49" s="170"/>
      <c r="J49" s="21"/>
      <c r="K49" s="21"/>
      <c r="L49" s="21"/>
      <c r="M49" s="21"/>
      <c r="N49" s="21"/>
      <c r="O49" s="21"/>
      <c r="P49" s="21"/>
    </row>
    <row r="50" spans="2:18" ht="29.25" customHeight="1" x14ac:dyDescent="0.4">
      <c r="D50" s="5" t="str">
        <f>MAX($B$15:B50)&amp;"-"&amp;COUNTA($D$47:D49)+1</f>
        <v>3-3</v>
      </c>
      <c r="E50" s="24" t="s">
        <v>96</v>
      </c>
      <c r="F50" s="23" t="s">
        <v>97</v>
      </c>
      <c r="G50" s="169"/>
      <c r="H50" s="120"/>
      <c r="I50" s="170"/>
      <c r="J50" s="21"/>
      <c r="K50" s="21"/>
      <c r="L50" s="21"/>
      <c r="M50" s="21"/>
      <c r="N50" s="21"/>
      <c r="O50" s="21"/>
      <c r="P50" s="21"/>
      <c r="Q50" s="76" t="s">
        <v>98</v>
      </c>
      <c r="R50" s="76"/>
    </row>
    <row r="51" spans="2:18" ht="29.25" customHeight="1" x14ac:dyDescent="0.4">
      <c r="D51" s="5" t="str">
        <f>MAX($B$15:B51)&amp;"-"&amp;COUNTA($D$47:D50)+1</f>
        <v>3-4</v>
      </c>
      <c r="E51" s="24" t="s">
        <v>99</v>
      </c>
      <c r="F51" s="23" t="s">
        <v>97</v>
      </c>
      <c r="G51" s="169"/>
      <c r="H51" s="120"/>
      <c r="I51" s="170"/>
      <c r="J51" s="21"/>
      <c r="K51" s="21"/>
      <c r="L51" s="21"/>
      <c r="M51" s="21"/>
      <c r="N51" s="21"/>
      <c r="O51" s="21"/>
      <c r="P51" s="21"/>
      <c r="Q51" s="76" t="s">
        <v>100</v>
      </c>
    </row>
    <row r="52" spans="2:18" x14ac:dyDescent="0.4">
      <c r="E52" s="6"/>
      <c r="F52" s="6"/>
    </row>
    <row r="53" spans="2:18" x14ac:dyDescent="0.35">
      <c r="B53" s="61">
        <f>MAX($B$14:B52)+1</f>
        <v>4</v>
      </c>
      <c r="C53" s="53" t="s">
        <v>101</v>
      </c>
    </row>
    <row r="54" spans="2:18" ht="29.25" customHeight="1" x14ac:dyDescent="0.4">
      <c r="C54" s="42"/>
      <c r="D54" s="5" t="str">
        <f>MAX($B$15:B54)&amp;"-"&amp;COUNTA($D$53:D53)+1</f>
        <v>4-1</v>
      </c>
      <c r="E54" s="24" t="s">
        <v>102</v>
      </c>
      <c r="F54" s="23" t="s">
        <v>103</v>
      </c>
      <c r="G54" s="172"/>
      <c r="H54" s="128" t="s">
        <v>104</v>
      </c>
    </row>
    <row r="55" spans="2:18" ht="29.25" customHeight="1" x14ac:dyDescent="0.4">
      <c r="D55" s="5" t="str">
        <f>MAX($B$15:B55)&amp;"-"&amp;COUNTA($D$53:D54)+1</f>
        <v>4-2</v>
      </c>
      <c r="E55" s="24" t="s">
        <v>105</v>
      </c>
      <c r="F55" s="23" t="s">
        <v>103</v>
      </c>
      <c r="G55" s="172"/>
      <c r="H55" s="128" t="s">
        <v>106</v>
      </c>
    </row>
    <row r="56" spans="2:18" ht="29.25" customHeight="1" x14ac:dyDescent="0.4">
      <c r="D56" s="5" t="str">
        <f>MAX($B$15:B56)&amp;"-"&amp;COUNTA($D$53:D55)+1</f>
        <v>4-3</v>
      </c>
      <c r="E56" s="31" t="s">
        <v>107</v>
      </c>
      <c r="F56" s="23" t="s">
        <v>103</v>
      </c>
      <c r="G56" s="173"/>
    </row>
    <row r="57" spans="2:18" ht="29.25" customHeight="1" x14ac:dyDescent="0.4">
      <c r="D57" s="5" t="str">
        <f>MAX($B$15:B57)&amp;"-"&amp;COUNTA($D$53:D56)+1</f>
        <v>4-4</v>
      </c>
      <c r="E57" s="31" t="s">
        <v>108</v>
      </c>
      <c r="F57" s="23" t="s">
        <v>103</v>
      </c>
      <c r="G57" s="173"/>
    </row>
    <row r="58" spans="2:18" x14ac:dyDescent="0.4">
      <c r="E58" s="76" t="s">
        <v>109</v>
      </c>
      <c r="F58" s="6"/>
      <c r="G58" s="6"/>
      <c r="H58" s="6"/>
    </row>
    <row r="59" spans="2:18" x14ac:dyDescent="0.4">
      <c r="E59" s="6"/>
      <c r="F59" s="6"/>
    </row>
    <row r="60" spans="2:18" ht="19.5" x14ac:dyDescent="0.4">
      <c r="B60" s="22" t="s">
        <v>110</v>
      </c>
      <c r="D60" s="1"/>
    </row>
    <row r="61" spans="2:18" x14ac:dyDescent="0.35">
      <c r="B61" s="61">
        <f>MAX($B$14:B60)+1</f>
        <v>5</v>
      </c>
      <c r="C61" s="53" t="s">
        <v>111</v>
      </c>
      <c r="D61" s="4"/>
      <c r="E61" s="6"/>
      <c r="F61" s="6"/>
    </row>
    <row r="62" spans="2:18" x14ac:dyDescent="0.4">
      <c r="B62" s="61"/>
      <c r="C62" s="152" t="s">
        <v>112</v>
      </c>
      <c r="D62" s="4"/>
      <c r="E62" s="6"/>
      <c r="F62" s="6"/>
    </row>
    <row r="63" spans="2:18" x14ac:dyDescent="0.4">
      <c r="B63" s="61"/>
      <c r="C63" s="152" t="s">
        <v>113</v>
      </c>
      <c r="D63" s="4"/>
      <c r="E63" s="6"/>
      <c r="F63" s="6"/>
    </row>
    <row r="64" spans="2:18" ht="29.25" customHeight="1" x14ac:dyDescent="0.4">
      <c r="C64" s="42"/>
      <c r="D64" s="5" t="str">
        <f>MAX($B$15:B64)&amp;"-"&amp;COUNTA($D$61:D61)+1</f>
        <v>5-1</v>
      </c>
      <c r="E64" s="24" t="s">
        <v>68</v>
      </c>
      <c r="F64" s="23"/>
      <c r="G64" s="169"/>
      <c r="H64" s="120"/>
      <c r="I64" s="170"/>
      <c r="J64" s="120"/>
      <c r="K64" s="120"/>
      <c r="L64" s="120"/>
      <c r="M64" s="120"/>
      <c r="N64" s="120"/>
      <c r="O64" s="120"/>
      <c r="P64" s="120"/>
    </row>
    <row r="65" spans="3:16" ht="29.25" customHeight="1" x14ac:dyDescent="0.4">
      <c r="D65" s="5" t="str">
        <f>MAX($B$15:B65)&amp;"-"&amp;COUNTA($D$61:D64)+1</f>
        <v>5-2</v>
      </c>
      <c r="E65" s="24" t="s">
        <v>69</v>
      </c>
      <c r="F65" s="23"/>
      <c r="G65" s="169"/>
      <c r="H65" s="120"/>
      <c r="I65" s="170"/>
      <c r="J65" s="120"/>
      <c r="K65" s="120"/>
      <c r="L65" s="120"/>
      <c r="M65" s="120"/>
      <c r="N65" s="120"/>
      <c r="O65" s="120"/>
      <c r="P65" s="120"/>
    </row>
    <row r="66" spans="3:16" ht="29.25" customHeight="1" x14ac:dyDescent="0.4">
      <c r="D66" s="5" t="str">
        <f>MAX($B$15:B66)&amp;"-"&amp;COUNTA($D$61:D65)+1</f>
        <v>5-3</v>
      </c>
      <c r="E66" s="24" t="s">
        <v>70</v>
      </c>
      <c r="F66" s="23"/>
      <c r="G66" s="169"/>
      <c r="H66" s="120"/>
      <c r="I66" s="170"/>
      <c r="J66" s="120"/>
      <c r="K66" s="120"/>
      <c r="L66" s="120"/>
      <c r="M66" s="120"/>
      <c r="N66" s="120"/>
      <c r="O66" s="120"/>
      <c r="P66" s="120"/>
    </row>
    <row r="67" spans="3:16" ht="29.25" customHeight="1" x14ac:dyDescent="0.4">
      <c r="C67" s="9"/>
      <c r="D67" s="7" t="str">
        <f>MAX($B$15:B67)&amp;"-"&amp;COUNTA($D$61:D66)+1</f>
        <v>5-4</v>
      </c>
      <c r="E67" s="26" t="s">
        <v>71</v>
      </c>
      <c r="F67" s="27"/>
      <c r="G67" s="83">
        <f>+G96+G115+G134+G153+G172+G191</f>
        <v>0</v>
      </c>
      <c r="H67" s="84">
        <f t="shared" ref="H67:P68" si="13">+H96+H115+H134+H153+H172+H191</f>
        <v>0</v>
      </c>
      <c r="I67" s="85">
        <f t="shared" si="13"/>
        <v>0</v>
      </c>
      <c r="J67" s="84">
        <f t="shared" si="13"/>
        <v>0</v>
      </c>
      <c r="K67" s="84">
        <f t="shared" si="13"/>
        <v>0</v>
      </c>
      <c r="L67" s="84">
        <f t="shared" si="13"/>
        <v>0</v>
      </c>
      <c r="M67" s="84">
        <f t="shared" si="13"/>
        <v>0</v>
      </c>
      <c r="N67" s="84">
        <f t="shared" si="13"/>
        <v>0</v>
      </c>
      <c r="O67" s="84">
        <f t="shared" si="13"/>
        <v>0</v>
      </c>
      <c r="P67" s="84">
        <f t="shared" si="13"/>
        <v>0</v>
      </c>
    </row>
    <row r="68" spans="3:16" ht="29.25" customHeight="1" x14ac:dyDescent="0.4">
      <c r="C68" s="9"/>
      <c r="D68" s="7" t="str">
        <f>MAX($B$15:B68)&amp;"-"&amp;COUNTA($D$61:D67)+1</f>
        <v>5-5</v>
      </c>
      <c r="E68" s="26" t="s">
        <v>72</v>
      </c>
      <c r="F68" s="27"/>
      <c r="G68" s="83">
        <f>+G97+G116+G135+G154+G173+G192</f>
        <v>0</v>
      </c>
      <c r="H68" s="84">
        <f t="shared" si="13"/>
        <v>0</v>
      </c>
      <c r="I68" s="85">
        <f t="shared" si="13"/>
        <v>0</v>
      </c>
      <c r="J68" s="84">
        <f t="shared" si="13"/>
        <v>0</v>
      </c>
      <c r="K68" s="84">
        <f t="shared" si="13"/>
        <v>0</v>
      </c>
      <c r="L68" s="84">
        <f t="shared" si="13"/>
        <v>0</v>
      </c>
      <c r="M68" s="84">
        <f t="shared" si="13"/>
        <v>0</v>
      </c>
      <c r="N68" s="84">
        <f t="shared" si="13"/>
        <v>0</v>
      </c>
      <c r="O68" s="84">
        <f t="shared" si="13"/>
        <v>0</v>
      </c>
      <c r="P68" s="84">
        <f>+P97+P116+P135+P154+P173+P192</f>
        <v>0</v>
      </c>
    </row>
    <row r="69" spans="3:16" ht="29.25" customHeight="1" x14ac:dyDescent="0.4">
      <c r="C69" s="9"/>
      <c r="D69" s="5" t="str">
        <f>MAX($B$15:B69)&amp;"-"&amp;COUNTA($D$61:D68)+1</f>
        <v>5-6</v>
      </c>
      <c r="E69" s="24" t="s">
        <v>73</v>
      </c>
      <c r="F69" s="23"/>
      <c r="G69" s="169"/>
      <c r="H69" s="120"/>
      <c r="I69" s="170"/>
      <c r="J69" s="120"/>
      <c r="K69" s="120"/>
      <c r="L69" s="120"/>
      <c r="M69" s="120"/>
      <c r="N69" s="120"/>
      <c r="O69" s="120"/>
      <c r="P69" s="120"/>
    </row>
    <row r="70" spans="3:16"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row>
    <row r="71" spans="3:16" ht="29.25" customHeight="1" x14ac:dyDescent="0.4">
      <c r="C71" s="9"/>
      <c r="D71" s="7" t="str">
        <f>MAX($B$15:B71)&amp;"-"&amp;COUNTA($D$61:D70)+1</f>
        <v>5-8</v>
      </c>
      <c r="E71" s="142" t="s">
        <v>77</v>
      </c>
      <c r="F71" s="27" t="s">
        <v>78</v>
      </c>
      <c r="G71" s="83">
        <f>IF($G$34="就業時間換算","",+G98+G117+G136+G155+G174+G193)</f>
        <v>0</v>
      </c>
      <c r="H71" s="84">
        <f t="shared" ref="H71:P71" si="15">IF($G$34="就業時間換算","",+H98+H117+H136+H155+H174+H193)</f>
        <v>0</v>
      </c>
      <c r="I71" s="85">
        <f t="shared" si="15"/>
        <v>0</v>
      </c>
      <c r="J71" s="84">
        <f t="shared" si="15"/>
        <v>0</v>
      </c>
      <c r="K71" s="84">
        <f t="shared" si="15"/>
        <v>0</v>
      </c>
      <c r="L71" s="84">
        <f t="shared" si="15"/>
        <v>0</v>
      </c>
      <c r="M71" s="84">
        <f t="shared" si="15"/>
        <v>0</v>
      </c>
      <c r="N71" s="84">
        <f t="shared" si="15"/>
        <v>0</v>
      </c>
      <c r="O71" s="84">
        <f t="shared" si="15"/>
        <v>0</v>
      </c>
      <c r="P71" s="84">
        <f t="shared" si="15"/>
        <v>0</v>
      </c>
    </row>
    <row r="72" spans="3:16" ht="29.25" customHeight="1" x14ac:dyDescent="0.4">
      <c r="C72" s="9"/>
      <c r="D72" s="7" t="str">
        <f>MAX($B$15:B72)&amp;"-"&amp;COUNTA($D$61:D71)+1</f>
        <v>5-9</v>
      </c>
      <c r="E72" s="142" t="s">
        <v>79</v>
      </c>
      <c r="F72" s="28" t="s">
        <v>78</v>
      </c>
      <c r="G72" s="83">
        <f>IF($G$34="人数換算","",+G99+G118+G137+G156+G175+G194)</f>
        <v>0</v>
      </c>
      <c r="H72" s="84">
        <f t="shared" ref="H72:P72" si="16">IF($G$34="人数換算","",+H99+H118+H137+H156+H175+H194)</f>
        <v>0</v>
      </c>
      <c r="I72" s="85">
        <f t="shared" si="16"/>
        <v>0</v>
      </c>
      <c r="J72" s="84">
        <f t="shared" si="16"/>
        <v>0</v>
      </c>
      <c r="K72" s="84">
        <f t="shared" si="16"/>
        <v>0</v>
      </c>
      <c r="L72" s="84">
        <f t="shared" si="16"/>
        <v>0</v>
      </c>
      <c r="M72" s="84">
        <f t="shared" si="16"/>
        <v>0</v>
      </c>
      <c r="N72" s="84">
        <f t="shared" si="16"/>
        <v>0</v>
      </c>
      <c r="O72" s="84">
        <f t="shared" si="16"/>
        <v>0</v>
      </c>
      <c r="P72" s="84">
        <f t="shared" si="16"/>
        <v>0</v>
      </c>
    </row>
    <row r="73" spans="3:16" ht="29.25" customHeight="1" x14ac:dyDescent="0.4">
      <c r="C73" s="9"/>
      <c r="D73" s="7" t="str">
        <f>MAX($B$15:B73)&amp;"-"&amp;COUNTA($D$61:D72)+1</f>
        <v>5-10</v>
      </c>
      <c r="E73" s="142" t="s">
        <v>80</v>
      </c>
      <c r="F73" s="28" t="s">
        <v>78</v>
      </c>
      <c r="G73" s="83">
        <f>+G100+G119+G138+G157+G176+G195</f>
        <v>0</v>
      </c>
      <c r="H73" s="84">
        <f t="shared" ref="H73:P73" si="17">+H100+H119+H138+H157+H176+H195</f>
        <v>0</v>
      </c>
      <c r="I73" s="85">
        <f t="shared" si="17"/>
        <v>0</v>
      </c>
      <c r="J73" s="84">
        <f t="shared" si="17"/>
        <v>0</v>
      </c>
      <c r="K73" s="84">
        <f t="shared" si="17"/>
        <v>0</v>
      </c>
      <c r="L73" s="84">
        <f t="shared" si="17"/>
        <v>0</v>
      </c>
      <c r="M73" s="84">
        <f t="shared" si="17"/>
        <v>0</v>
      </c>
      <c r="N73" s="84">
        <f t="shared" si="17"/>
        <v>0</v>
      </c>
      <c r="O73" s="84">
        <f t="shared" si="17"/>
        <v>0</v>
      </c>
      <c r="P73" s="84">
        <f t="shared" si="17"/>
        <v>0</v>
      </c>
    </row>
    <row r="74" spans="3:16"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row>
    <row r="75" spans="3:16" ht="29.25" customHeight="1" x14ac:dyDescent="0.4">
      <c r="C75" s="9"/>
      <c r="D75" s="7" t="str">
        <f>MAX($B$15:B75)&amp;"-"&amp;COUNTA($D$61:D74)+1</f>
        <v>5-12</v>
      </c>
      <c r="E75" s="142" t="s">
        <v>82</v>
      </c>
      <c r="F75" s="28"/>
      <c r="G75" s="12" t="str">
        <f>IFERROR(+G67/G72,"")</f>
        <v/>
      </c>
      <c r="H75" s="13" t="str">
        <f>IFERROR(+H67/H72,"")</f>
        <v/>
      </c>
      <c r="I75" s="20" t="str">
        <f t="shared" ref="I75:P75" si="19">IFERROR(+I67/I72,"")</f>
        <v/>
      </c>
      <c r="J75" s="13" t="str">
        <f>IFERROR(+J67/J72,"")</f>
        <v/>
      </c>
      <c r="K75" s="13" t="str">
        <f t="shared" si="19"/>
        <v/>
      </c>
      <c r="L75" s="13" t="str">
        <f t="shared" si="19"/>
        <v/>
      </c>
      <c r="M75" s="13" t="str">
        <f t="shared" si="19"/>
        <v/>
      </c>
      <c r="N75" s="13" t="str">
        <f t="shared" si="19"/>
        <v/>
      </c>
      <c r="O75" s="13" t="str">
        <f t="shared" si="19"/>
        <v/>
      </c>
      <c r="P75" s="13" t="str">
        <f t="shared" si="19"/>
        <v/>
      </c>
    </row>
    <row r="76" spans="3:16" ht="29.25" customHeight="1" x14ac:dyDescent="0.4">
      <c r="C76" s="9"/>
      <c r="D76" s="7" t="str">
        <f>MAX($B$15:B76)&amp;"-"&amp;COUNTA($D$61:D75)+1</f>
        <v>5-13</v>
      </c>
      <c r="E76" s="142" t="s">
        <v>83</v>
      </c>
      <c r="F76" s="27" t="s">
        <v>84</v>
      </c>
      <c r="G76" s="14"/>
      <c r="H76" s="56" t="str">
        <f>IFERROR((H74-G74)/G74,"")</f>
        <v/>
      </c>
      <c r="I76" s="57" t="str">
        <f t="shared" ref="I76:P77" si="20">IFERROR((I74-H74)/H74,"")</f>
        <v/>
      </c>
      <c r="J76" s="56" t="str">
        <f t="shared" si="20"/>
        <v/>
      </c>
      <c r="K76" s="56" t="str">
        <f t="shared" si="20"/>
        <v/>
      </c>
      <c r="L76" s="56" t="str">
        <f t="shared" si="20"/>
        <v/>
      </c>
      <c r="M76" s="56" t="str">
        <f t="shared" si="20"/>
        <v/>
      </c>
      <c r="N76" s="56" t="str">
        <f t="shared" si="20"/>
        <v/>
      </c>
      <c r="O76" s="56" t="str">
        <f t="shared" si="20"/>
        <v/>
      </c>
      <c r="P76" s="56" t="str">
        <f t="shared" si="20"/>
        <v/>
      </c>
    </row>
    <row r="77" spans="3:16"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row>
    <row r="78" spans="3:16" ht="29.25" customHeight="1" x14ac:dyDescent="0.4">
      <c r="C78" s="9"/>
      <c r="D78" s="7" t="str">
        <f>MAX($B$15:B78)&amp;"-"&amp;COUNTA($D$61:D77)+1</f>
        <v>5-15</v>
      </c>
      <c r="E78" s="142" t="s">
        <v>87</v>
      </c>
      <c r="F78" s="27"/>
      <c r="G78" s="83" t="str">
        <f t="shared" ref="G78" si="21">IFERROR(+G68/G73,"")</f>
        <v/>
      </c>
      <c r="H78" s="84" t="str">
        <f>IFERROR(+H68/H73,"")</f>
        <v/>
      </c>
      <c r="I78" s="84" t="str">
        <f t="shared" ref="I78:P78" si="22">IFERROR(+I68/I73,"")</f>
        <v/>
      </c>
      <c r="J78" s="84" t="str">
        <f t="shared" si="22"/>
        <v/>
      </c>
      <c r="K78" s="84" t="str">
        <f t="shared" si="22"/>
        <v/>
      </c>
      <c r="L78" s="84" t="str">
        <f t="shared" si="22"/>
        <v/>
      </c>
      <c r="M78" s="84" t="str">
        <f t="shared" si="22"/>
        <v/>
      </c>
      <c r="N78" s="84" t="str">
        <f t="shared" si="22"/>
        <v/>
      </c>
      <c r="O78" s="84" t="str">
        <f t="shared" si="22"/>
        <v/>
      </c>
      <c r="P78" s="84" t="str">
        <f t="shared" si="22"/>
        <v/>
      </c>
    </row>
    <row r="79" spans="3:16" ht="29.25" customHeight="1" x14ac:dyDescent="0.4">
      <c r="C79" s="9"/>
      <c r="D79" s="7" t="str">
        <f>MAX($B$15:B79)&amp;"-"&amp;COUNTA($D$61:D78)+1</f>
        <v>5-16</v>
      </c>
      <c r="E79" s="142" t="s">
        <v>88</v>
      </c>
      <c r="F79" s="27" t="s">
        <v>84</v>
      </c>
      <c r="G79" s="14"/>
      <c r="H79" s="56" t="str">
        <f>IFERROR((H78-G78)/G78,"")</f>
        <v/>
      </c>
      <c r="I79" s="57" t="str">
        <f>IFERROR((I78-H78)/H78,"")</f>
        <v/>
      </c>
      <c r="J79" s="56" t="str">
        <f t="shared" ref="J79:P79" si="23">IFERROR((J78-I78)/I78,"")</f>
        <v/>
      </c>
      <c r="K79" s="56" t="str">
        <f t="shared" si="23"/>
        <v/>
      </c>
      <c r="L79" s="56" t="str">
        <f t="shared" si="23"/>
        <v/>
      </c>
      <c r="M79" s="56" t="str">
        <f t="shared" si="23"/>
        <v/>
      </c>
      <c r="N79" s="56" t="str">
        <f t="shared" si="23"/>
        <v/>
      </c>
      <c r="O79" s="56" t="str">
        <f t="shared" si="23"/>
        <v/>
      </c>
      <c r="P79" s="56" t="str">
        <f t="shared" si="23"/>
        <v/>
      </c>
    </row>
    <row r="80" spans="3:16" ht="29.25" customHeight="1" x14ac:dyDescent="0.4">
      <c r="C80" s="9"/>
      <c r="D80" s="7" t="str">
        <f>MAX($B$15:B80)&amp;"-"&amp;COUNTA($D$61:D79)+1</f>
        <v>5-17</v>
      </c>
      <c r="E80" s="142" t="s">
        <v>89</v>
      </c>
      <c r="F80" s="27"/>
      <c r="G80" s="12" t="str">
        <f>IFERROR(+G70/(G71+G73),"")</f>
        <v/>
      </c>
      <c r="H80" s="13" t="str">
        <f t="shared" ref="H80:P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row>
    <row r="81" spans="2:17"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P81" si="26">IFERROR(+J70/(J72+J73),"")</f>
        <v/>
      </c>
      <c r="K81" s="13" t="str">
        <f t="shared" si="26"/>
        <v/>
      </c>
      <c r="L81" s="13" t="str">
        <f t="shared" si="26"/>
        <v/>
      </c>
      <c r="M81" s="13" t="str">
        <f t="shared" si="26"/>
        <v/>
      </c>
      <c r="N81" s="13" t="str">
        <f t="shared" si="26"/>
        <v/>
      </c>
      <c r="O81" s="13" t="str">
        <f t="shared" si="26"/>
        <v/>
      </c>
      <c r="P81" s="13" t="str">
        <f t="shared" si="26"/>
        <v/>
      </c>
    </row>
    <row r="82" spans="2:17" ht="29.25" customHeight="1" x14ac:dyDescent="0.4">
      <c r="D82" s="5" t="str">
        <f>MAX($B$15:B82)&amp;"-"&amp;COUNTA($D$61:D81)+1</f>
        <v>5-19</v>
      </c>
      <c r="E82" s="24" t="s">
        <v>114</v>
      </c>
      <c r="F82" s="23" t="s">
        <v>84</v>
      </c>
      <c r="G82" s="174"/>
      <c r="H82" s="80" t="s">
        <v>115</v>
      </c>
    </row>
    <row r="83" spans="2:17" x14ac:dyDescent="0.4">
      <c r="E83" s="6"/>
      <c r="F83" s="6"/>
    </row>
    <row r="84" spans="2:17" x14ac:dyDescent="0.35">
      <c r="B84" s="61">
        <f>MAX($B$14:B83)+1</f>
        <v>6</v>
      </c>
      <c r="C84" s="53" t="s">
        <v>116</v>
      </c>
      <c r="D84" s="60"/>
      <c r="E84" s="11"/>
      <c r="F84" s="11"/>
      <c r="G84" s="11"/>
    </row>
    <row r="85" spans="2:17" ht="29.25" customHeight="1" x14ac:dyDescent="0.4">
      <c r="D85" s="5" t="str">
        <f>MAX($B$15:B85)&amp;"-"&amp;COUNTA($D$84:D84)+1</f>
        <v>6-1</v>
      </c>
      <c r="E85" s="31" t="s">
        <v>117</v>
      </c>
      <c r="F85" s="23" t="s">
        <v>103</v>
      </c>
      <c r="G85" s="175"/>
      <c r="I85" s="44"/>
    </row>
    <row r="86" spans="2:17" ht="29.25" customHeight="1" x14ac:dyDescent="0.4">
      <c r="D86" s="5" t="str">
        <f>MAX($B$15:B86)&amp;"-"&amp;COUNTA($D$84:D85)+1</f>
        <v>6-2</v>
      </c>
      <c r="E86" s="31" t="s">
        <v>118</v>
      </c>
      <c r="F86" s="23" t="s">
        <v>119</v>
      </c>
      <c r="G86" s="176"/>
      <c r="H86" s="176"/>
      <c r="I86" s="176"/>
      <c r="J86" s="176"/>
      <c r="K86" s="176"/>
    </row>
    <row r="87" spans="2:17" x14ac:dyDescent="0.4">
      <c r="C87" s="9"/>
      <c r="D87" s="9"/>
      <c r="E87" s="86" t="s">
        <v>120</v>
      </c>
      <c r="F87" s="49"/>
      <c r="G87" s="42"/>
      <c r="H87" s="42"/>
    </row>
    <row r="88" spans="2:17" x14ac:dyDescent="0.4">
      <c r="E88" s="6"/>
      <c r="F88" s="6"/>
    </row>
    <row r="89" spans="2:17" ht="19.5" thickBot="1" x14ac:dyDescent="0.45">
      <c r="B89" s="82"/>
      <c r="C89" s="54" t="s">
        <v>121</v>
      </c>
      <c r="D89" s="4"/>
      <c r="E89" s="6"/>
      <c r="F89" s="6"/>
    </row>
    <row r="90" spans="2:17" ht="29.25" customHeight="1" thickBot="1" x14ac:dyDescent="0.45">
      <c r="D90" s="155">
        <f>COUNTA($D108:D$108)+1</f>
        <v>1</v>
      </c>
      <c r="E90" s="156" t="s">
        <v>122</v>
      </c>
      <c r="F90" s="157"/>
      <c r="G90" s="158" t="str">
        <f>IF($G$85="","",$G$85)</f>
        <v/>
      </c>
      <c r="H90" s="6"/>
      <c r="M90" s="146" t="s">
        <v>123</v>
      </c>
      <c r="N90" s="58" t="s">
        <v>124</v>
      </c>
      <c r="O90" s="58" t="s">
        <v>125</v>
      </c>
      <c r="P90" s="58" t="str">
        <f>"基準："&amp;$G90</f>
        <v>基準：</v>
      </c>
    </row>
    <row r="91" spans="2:17" ht="29.25" customHeight="1" x14ac:dyDescent="0.4">
      <c r="D91" s="60">
        <f>COUNTA($D$108:D109)+1</f>
        <v>2</v>
      </c>
      <c r="E91" s="62" t="s">
        <v>126</v>
      </c>
      <c r="F91" s="66" t="s">
        <v>103</v>
      </c>
      <c r="G91" s="177"/>
      <c r="H91" s="6"/>
      <c r="M91" s="145" t="s">
        <v>127</v>
      </c>
      <c r="N91" s="145" t="str">
        <f>IF($G$34="就業時間換算","－",IFERROR(((HLOOKUP(DATE(YEAR($E$13)+3,MONTH($E$9),DAY($E$9)),$G95:$P106,7,FALSE))/(HLOOKUP(DATE(YEAR($E$13),MONTH($E$9),DAY($E$9)),$G95:$P106,7,FALSE)))^(1/3)-1,""))</f>
        <v/>
      </c>
      <c r="O91" s="159" t="str">
        <f>IF($G$34="人数換算","－",IFERROR(((HLOOKUP(DATE(YEAR($E$13)+3,MONTH($E$9),DAY($E$9)),$G95:$P106,8,FALSE))/(HLOOKUP(DATE(YEAR($E$13),MONTH($E$9),DAY($E$9)),$G95:$P106,8,FALSE)))^(1/3)-1,""))</f>
        <v/>
      </c>
      <c r="P91" s="188" t="str">
        <f>IFERROR(VLOOKUP($G90,【参考】最低賃金の5年間の年平均の年平均上昇率!$B$4:$C$50,2,FALSE),"")</f>
        <v/>
      </c>
      <c r="Q91" s="148" t="str">
        <f>IF($G$34="人数換算",$N91,IF($G$34="就業時間換算",$O91,""))</f>
        <v/>
      </c>
    </row>
    <row r="92" spans="2:17" ht="29.25" customHeight="1" x14ac:dyDescent="0.4">
      <c r="D92" s="60">
        <f>COUNTA($D$108:D110)+1</f>
        <v>3</v>
      </c>
      <c r="E92" s="62" t="s">
        <v>128</v>
      </c>
      <c r="F92" s="36" t="s">
        <v>103</v>
      </c>
      <c r="G92" s="178"/>
      <c r="H92" s="6"/>
      <c r="M92" s="145" t="s">
        <v>129</v>
      </c>
      <c r="N92" s="145" t="str">
        <f>IF(AND(COUNTA($G100:$P100)&gt;0,SUMIF($G100:$P100,"&lt;&gt;"&amp;"")=0),"－",IFERROR(((HLOOKUP(DATE(YEAR($E$13)+3,MONTH($E$9),DAY($E$9)),$G95:$P106,11,FALSE))/(HLOOKUP(DATE(YEAR($E$13),MONTH($E$9),DAY($E$9)),$G95:$P106,11,FALSE)))^(1/3)-1,""))</f>
        <v/>
      </c>
      <c r="O92" s="160" t="s">
        <v>130</v>
      </c>
      <c r="P92" s="189"/>
    </row>
    <row r="93" spans="2:17" x14ac:dyDescent="0.4">
      <c r="D93" s="1"/>
      <c r="E93" s="76" t="s">
        <v>109</v>
      </c>
      <c r="G93" s="1" t="s">
        <v>131</v>
      </c>
    </row>
    <row r="94" spans="2:17" x14ac:dyDescent="0.4">
      <c r="D94" s="1"/>
      <c r="G94" s="75" t="s">
        <v>51</v>
      </c>
      <c r="H94" s="75" t="s">
        <v>52</v>
      </c>
      <c r="I94" s="75" t="s">
        <v>53</v>
      </c>
      <c r="J94" s="161" t="s">
        <v>54</v>
      </c>
      <c r="K94" s="161"/>
      <c r="L94" s="161"/>
      <c r="M94" s="161"/>
      <c r="N94" s="161"/>
      <c r="O94" s="161"/>
      <c r="P94" s="161"/>
    </row>
    <row r="95" spans="2:17"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 si="28">IF($I95="","",EDATE(O95,12))</f>
        <v/>
      </c>
    </row>
    <row r="96" spans="2:17" ht="29.25" customHeight="1" x14ac:dyDescent="0.4">
      <c r="D96" s="5">
        <f>COUNTA($D$108:D114)+1</f>
        <v>4</v>
      </c>
      <c r="E96" s="24" t="s">
        <v>71</v>
      </c>
      <c r="F96" s="23"/>
      <c r="G96" s="169"/>
      <c r="H96" s="120"/>
      <c r="I96" s="170"/>
      <c r="J96" s="120"/>
      <c r="K96" s="120"/>
      <c r="L96" s="120"/>
      <c r="M96" s="120"/>
      <c r="N96" s="120"/>
      <c r="O96" s="120"/>
      <c r="P96" s="120"/>
    </row>
    <row r="97" spans="2:17" ht="29.25" customHeight="1" x14ac:dyDescent="0.4">
      <c r="C97" s="9"/>
      <c r="D97" s="5">
        <f>COUNTA($D$108:D115)+1</f>
        <v>5</v>
      </c>
      <c r="E97" s="24" t="s">
        <v>72</v>
      </c>
      <c r="F97" s="23"/>
      <c r="G97" s="169"/>
      <c r="H97" s="120"/>
      <c r="I97" s="170"/>
      <c r="J97" s="120"/>
      <c r="K97" s="120"/>
      <c r="L97" s="120"/>
      <c r="M97" s="120"/>
      <c r="N97" s="120"/>
      <c r="O97" s="120"/>
      <c r="P97" s="120"/>
    </row>
    <row r="98" spans="2:17" ht="29.25" customHeight="1" x14ac:dyDescent="0.4">
      <c r="C98" s="9"/>
      <c r="D98" s="5">
        <f>COUNTA($D$108:D116)+1</f>
        <v>6</v>
      </c>
      <c r="E98" s="24" t="s">
        <v>77</v>
      </c>
      <c r="F98" s="23" t="s">
        <v>78</v>
      </c>
      <c r="G98" s="169"/>
      <c r="H98" s="120"/>
      <c r="I98" s="170"/>
      <c r="J98" s="120"/>
      <c r="K98" s="120"/>
      <c r="L98" s="120"/>
      <c r="M98" s="120"/>
      <c r="N98" s="120"/>
      <c r="O98" s="120"/>
      <c r="P98" s="120"/>
    </row>
    <row r="99" spans="2:17" ht="29.25" customHeight="1" x14ac:dyDescent="0.4">
      <c r="C99" s="9"/>
      <c r="D99" s="5">
        <f>COUNTA($D$108:D117)+1</f>
        <v>7</v>
      </c>
      <c r="E99" s="24" t="s">
        <v>79</v>
      </c>
      <c r="F99" s="25" t="s">
        <v>78</v>
      </c>
      <c r="G99" s="169"/>
      <c r="H99" s="120"/>
      <c r="I99" s="170"/>
      <c r="J99" s="120"/>
      <c r="K99" s="120"/>
      <c r="L99" s="120"/>
      <c r="M99" s="120"/>
      <c r="N99" s="120"/>
      <c r="O99" s="120"/>
      <c r="P99" s="120"/>
    </row>
    <row r="100" spans="2:17" ht="29.25" customHeight="1" x14ac:dyDescent="0.4">
      <c r="C100" s="9"/>
      <c r="D100" s="5">
        <f>COUNTA($D$108:D118)+1</f>
        <v>8</v>
      </c>
      <c r="E100" s="24" t="s">
        <v>80</v>
      </c>
      <c r="F100" s="23" t="s">
        <v>132</v>
      </c>
      <c r="G100" s="169"/>
      <c r="H100" s="120"/>
      <c r="I100" s="170"/>
      <c r="J100" s="120"/>
      <c r="K100" s="120"/>
      <c r="L100" s="120"/>
      <c r="M100" s="120"/>
      <c r="N100" s="120"/>
      <c r="O100" s="120"/>
      <c r="P100" s="120"/>
    </row>
    <row r="101" spans="2:17"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row>
    <row r="102" spans="2:17"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row>
    <row r="103" spans="2:17"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row>
    <row r="104" spans="2:17"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row>
    <row r="105" spans="2:17"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row>
    <row r="106" spans="2:17"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row>
    <row r="107" spans="2:17" x14ac:dyDescent="0.4">
      <c r="E107" s="50"/>
    </row>
    <row r="108" spans="2:17" ht="19.5" thickBot="1" x14ac:dyDescent="0.45">
      <c r="B108" s="82"/>
      <c r="C108" s="54" t="s">
        <v>133</v>
      </c>
      <c r="D108" s="4"/>
      <c r="E108" s="6"/>
      <c r="F108" s="6"/>
      <c r="M108" s="144"/>
    </row>
    <row r="109" spans="2:17" ht="29.25" customHeight="1" thickBot="1" x14ac:dyDescent="0.45">
      <c r="D109" s="155">
        <f>COUNTA($D$108:D108)+1</f>
        <v>1</v>
      </c>
      <c r="E109" s="156" t="s">
        <v>122</v>
      </c>
      <c r="F109" s="157"/>
      <c r="G109" s="158" t="str">
        <f>IF($G$86="","",$G$86)</f>
        <v/>
      </c>
      <c r="L109" s="37"/>
      <c r="M109" s="146" t="s">
        <v>123</v>
      </c>
      <c r="N109" s="58" t="s">
        <v>124</v>
      </c>
      <c r="O109" s="58" t="s">
        <v>125</v>
      </c>
      <c r="P109" s="58" t="str">
        <f>"基準："&amp;$G109</f>
        <v>基準：</v>
      </c>
    </row>
    <row r="110" spans="2:17" ht="29.25" customHeight="1" x14ac:dyDescent="0.4">
      <c r="D110" s="60">
        <f>COUNTA($D$108:D109)+1</f>
        <v>2</v>
      </c>
      <c r="E110" s="62" t="s">
        <v>126</v>
      </c>
      <c r="F110" s="66" t="s">
        <v>103</v>
      </c>
      <c r="G110" s="177"/>
      <c r="H110" s="6"/>
      <c r="M110" s="145" t="s">
        <v>127</v>
      </c>
      <c r="N110" s="145" t="str">
        <f>IF($G$34="就業時間換算","－",IFERROR(((HLOOKUP(DATE(YEAR($E$13)+3,MONTH($E$9),DAY($E$9)),$G114:$P125,7,FALSE))/(HLOOKUP(DATE(YEAR($E$13),MONTH($E$9),DAY($E$9)),$G114:$P125,7,FALSE)))^(1/3)-1,""))</f>
        <v/>
      </c>
      <c r="O110" s="159" t="str">
        <f>IF($G$34="人数換算","－",IFERROR(((HLOOKUP(DATE(YEAR($E$13)+3,MONTH($E$9),DAY($E$9)),$G114:$P125,8,FALSE))/(HLOOKUP(DATE(YEAR($E$13),MONTH($E$9),DAY($E$9)),$G114:$P125,8,FALSE)))^(1/3)-1,""))</f>
        <v/>
      </c>
      <c r="P110" s="188" t="str">
        <f>IFERROR(VLOOKUP($G109,【参考】最低賃金の5年間の年平均の年平均上昇率!$B$4:$C$50,2,FALSE),"")</f>
        <v/>
      </c>
      <c r="Q110" s="148" t="str">
        <f>IF($G$34="人数換算",$N110,IF($G$34="就業時間換算",$O110,""))</f>
        <v/>
      </c>
    </row>
    <row r="111" spans="2:17" ht="29.25" customHeight="1" x14ac:dyDescent="0.4">
      <c r="D111" s="60">
        <f>COUNTA($D$108:D110)+1</f>
        <v>3</v>
      </c>
      <c r="E111" s="62" t="s">
        <v>128</v>
      </c>
      <c r="F111" s="36" t="s">
        <v>103</v>
      </c>
      <c r="G111" s="178"/>
      <c r="H111" s="6"/>
      <c r="M111" s="145" t="s">
        <v>129</v>
      </c>
      <c r="N111" s="145" t="str">
        <f>IF(AND(COUNTA($G119:$P119)&gt;0,SUMIF($G119:$P119,"&lt;&gt;"&amp;"")=0),"－",IFERROR(((HLOOKUP(DATE(YEAR($E$13)+3,MONTH($E$9),DAY($E$9)),$G114:$P125,11,FALSE))/(HLOOKUP(DATE(YEAR($E$13),MONTH($E$9),DAY($E$9)),$G114:$P125,11,FALSE)))^(1/3)-1,""))</f>
        <v/>
      </c>
      <c r="O111" s="160" t="s">
        <v>130</v>
      </c>
      <c r="P111" s="189"/>
    </row>
    <row r="112" spans="2:17" x14ac:dyDescent="0.4">
      <c r="D112" s="1"/>
      <c r="E112" s="76" t="s">
        <v>109</v>
      </c>
      <c r="G112" s="1" t="s">
        <v>131</v>
      </c>
    </row>
    <row r="113" spans="2:16" x14ac:dyDescent="0.4">
      <c r="D113" s="1"/>
      <c r="G113" s="75" t="s">
        <v>51</v>
      </c>
      <c r="H113" s="75" t="s">
        <v>52</v>
      </c>
      <c r="I113" s="75" t="s">
        <v>53</v>
      </c>
      <c r="J113" s="161" t="s">
        <v>54</v>
      </c>
      <c r="K113" s="161"/>
      <c r="L113" s="161"/>
      <c r="M113" s="161"/>
      <c r="N113" s="161"/>
      <c r="O113" s="161"/>
      <c r="P113" s="161"/>
    </row>
    <row r="114" spans="2:16" x14ac:dyDescent="0.4">
      <c r="D114" s="11"/>
      <c r="E114" s="11"/>
      <c r="F114" s="65"/>
      <c r="G114" s="74" t="str">
        <f>IF($I114="","",EDATE(H114,-12))</f>
        <v/>
      </c>
      <c r="H114" s="74" t="str">
        <f>IF($I114="","",EDATE(I114,-12))</f>
        <v/>
      </c>
      <c r="I114" s="74" t="str">
        <f>IF($I$12="","",$I$12)</f>
        <v/>
      </c>
      <c r="J114" s="74" t="str">
        <f>IF($I114="","",EDATE(I114,12))</f>
        <v/>
      </c>
      <c r="K114" s="74" t="str">
        <f t="shared" ref="K114:P114" si="36">IF($I114="","",EDATE(J114,12))</f>
        <v/>
      </c>
      <c r="L114" s="74" t="str">
        <f t="shared" si="36"/>
        <v/>
      </c>
      <c r="M114" s="74" t="str">
        <f t="shared" si="36"/>
        <v/>
      </c>
      <c r="N114" s="74" t="str">
        <f t="shared" si="36"/>
        <v/>
      </c>
      <c r="O114" s="74" t="str">
        <f>IF($I114="","",EDATE(N114,12))</f>
        <v/>
      </c>
      <c r="P114" s="74" t="str">
        <f t="shared" si="36"/>
        <v/>
      </c>
    </row>
    <row r="115" spans="2:16" ht="29.25" customHeight="1" x14ac:dyDescent="0.4">
      <c r="D115" s="5">
        <f>COUNTA($D$108:D114)+1</f>
        <v>4</v>
      </c>
      <c r="E115" s="24" t="s">
        <v>71</v>
      </c>
      <c r="F115" s="23"/>
      <c r="G115" s="169"/>
      <c r="H115" s="120"/>
      <c r="I115" s="170"/>
      <c r="J115" s="120"/>
      <c r="K115" s="120"/>
      <c r="L115" s="120"/>
      <c r="M115" s="120"/>
      <c r="N115" s="120"/>
      <c r="O115" s="120"/>
      <c r="P115" s="120"/>
    </row>
    <row r="116" spans="2:16" ht="29.25" customHeight="1" x14ac:dyDescent="0.4">
      <c r="C116" s="9"/>
      <c r="D116" s="5">
        <f>COUNTA($D$108:D115)+1</f>
        <v>5</v>
      </c>
      <c r="E116" s="24" t="s">
        <v>72</v>
      </c>
      <c r="F116" s="23"/>
      <c r="G116" s="169"/>
      <c r="H116" s="120"/>
      <c r="I116" s="170"/>
      <c r="J116" s="120"/>
      <c r="K116" s="120"/>
      <c r="L116" s="120"/>
      <c r="M116" s="120"/>
      <c r="N116" s="120"/>
      <c r="O116" s="120"/>
      <c r="P116" s="120"/>
    </row>
    <row r="117" spans="2:16" ht="29.25" customHeight="1" x14ac:dyDescent="0.4">
      <c r="C117" s="9"/>
      <c r="D117" s="5">
        <f>COUNTA($D$108:D116)+1</f>
        <v>6</v>
      </c>
      <c r="E117" s="24" t="s">
        <v>77</v>
      </c>
      <c r="F117" s="23" t="s">
        <v>78</v>
      </c>
      <c r="G117" s="169"/>
      <c r="H117" s="120"/>
      <c r="I117" s="170"/>
      <c r="J117" s="120"/>
      <c r="K117" s="120"/>
      <c r="L117" s="120"/>
      <c r="M117" s="120"/>
      <c r="N117" s="120"/>
      <c r="O117" s="120"/>
      <c r="P117" s="120"/>
    </row>
    <row r="118" spans="2:16" ht="29.25" customHeight="1" x14ac:dyDescent="0.4">
      <c r="C118" s="9"/>
      <c r="D118" s="5">
        <f>COUNTA($D$108:D117)+1</f>
        <v>7</v>
      </c>
      <c r="E118" s="24" t="s">
        <v>79</v>
      </c>
      <c r="F118" s="25" t="s">
        <v>78</v>
      </c>
      <c r="G118" s="169"/>
      <c r="H118" s="120"/>
      <c r="I118" s="170"/>
      <c r="J118" s="120"/>
      <c r="K118" s="120"/>
      <c r="L118" s="120"/>
      <c r="M118" s="120"/>
      <c r="N118" s="120"/>
      <c r="O118" s="120"/>
      <c r="P118" s="120"/>
    </row>
    <row r="119" spans="2:16" ht="29.25" customHeight="1" x14ac:dyDescent="0.4">
      <c r="C119" s="9"/>
      <c r="D119" s="5">
        <f>COUNTA($D$108:D118)+1</f>
        <v>8</v>
      </c>
      <c r="E119" s="24" t="s">
        <v>80</v>
      </c>
      <c r="F119" s="23" t="s">
        <v>134</v>
      </c>
      <c r="G119" s="169"/>
      <c r="H119" s="120"/>
      <c r="I119" s="170"/>
      <c r="J119" s="120"/>
      <c r="K119" s="120"/>
      <c r="L119" s="120"/>
      <c r="M119" s="120"/>
      <c r="N119" s="120"/>
      <c r="O119" s="120"/>
      <c r="P119" s="120"/>
    </row>
    <row r="120" spans="2:16" ht="29.25" customHeight="1" x14ac:dyDescent="0.4">
      <c r="C120" s="9"/>
      <c r="D120" s="7">
        <f>COUNTA($D$108:D119)+1</f>
        <v>9</v>
      </c>
      <c r="E120" s="26" t="s">
        <v>81</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row>
    <row r="121" spans="2:16" ht="29.25" customHeight="1" x14ac:dyDescent="0.4">
      <c r="C121" s="9"/>
      <c r="D121" s="7">
        <f>COUNTA($D$108:D120)+1</f>
        <v>10</v>
      </c>
      <c r="E121" s="26" t="s">
        <v>82</v>
      </c>
      <c r="F121" s="28"/>
      <c r="G121" s="12" t="str">
        <f>IF($G$34="人数換算","",IFERROR(+G115/G118,""))</f>
        <v/>
      </c>
      <c r="H121" s="13" t="str">
        <f t="shared" ref="H121:P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row>
    <row r="122" spans="2:16" ht="29.25" customHeight="1" x14ac:dyDescent="0.4">
      <c r="C122" s="9"/>
      <c r="D122" s="7">
        <f>COUNTA($D$108:D121)+1</f>
        <v>11</v>
      </c>
      <c r="E122" s="26" t="s">
        <v>83</v>
      </c>
      <c r="F122" s="27" t="s">
        <v>84</v>
      </c>
      <c r="G122" s="14"/>
      <c r="H122" s="56" t="str">
        <f>IFERROR((H120-G120)/G120,"")</f>
        <v/>
      </c>
      <c r="I122" s="57" t="str">
        <f t="shared" ref="I122:P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row>
    <row r="123" spans="2:16"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row>
    <row r="124" spans="2:16" ht="29.25" customHeight="1" x14ac:dyDescent="0.4">
      <c r="C124" s="9"/>
      <c r="D124" s="7">
        <f>COUNTA($D$108:D123)+1</f>
        <v>13</v>
      </c>
      <c r="E124" s="26" t="s">
        <v>87</v>
      </c>
      <c r="F124" s="27"/>
      <c r="G124" s="83" t="str">
        <f>IFERROR(+G116/G119,"")</f>
        <v/>
      </c>
      <c r="H124" s="84" t="str">
        <f>IFERROR(+H116/H119,"")</f>
        <v/>
      </c>
      <c r="I124" s="84" t="str">
        <f t="shared" ref="I124:P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row>
    <row r="125" spans="2:16" ht="29.25" customHeight="1" x14ac:dyDescent="0.4">
      <c r="D125" s="7">
        <f>COUNTA($D$108:D124)+1</f>
        <v>14</v>
      </c>
      <c r="E125" s="26" t="s">
        <v>88</v>
      </c>
      <c r="F125" s="27" t="s">
        <v>84</v>
      </c>
      <c r="G125" s="14"/>
      <c r="H125" s="56" t="str">
        <f>IFERROR((H124-G124)/G124,"")</f>
        <v/>
      </c>
      <c r="I125" s="57" t="str">
        <f>IFERROR((I124-H124)/H124,"")</f>
        <v/>
      </c>
      <c r="J125" s="56" t="str">
        <f t="shared" ref="J125:P125" si="41">IFERROR((J124-I124)/I124,"")</f>
        <v/>
      </c>
      <c r="K125" s="56" t="str">
        <f t="shared" si="41"/>
        <v/>
      </c>
      <c r="L125" s="56" t="str">
        <f t="shared" si="41"/>
        <v/>
      </c>
      <c r="M125" s="56" t="str">
        <f t="shared" si="41"/>
        <v/>
      </c>
      <c r="N125" s="56" t="str">
        <f t="shared" si="41"/>
        <v/>
      </c>
      <c r="O125" s="56" t="str">
        <f t="shared" si="41"/>
        <v/>
      </c>
      <c r="P125" s="56" t="str">
        <f t="shared" si="41"/>
        <v/>
      </c>
    </row>
    <row r="126" spans="2:16" x14ac:dyDescent="0.4">
      <c r="E126" s="50"/>
    </row>
    <row r="127" spans="2:16" ht="19.5" thickBot="1" x14ac:dyDescent="0.45">
      <c r="B127" s="82"/>
      <c r="C127" s="54" t="s">
        <v>135</v>
      </c>
      <c r="D127" s="4"/>
      <c r="E127" s="6"/>
      <c r="F127" s="6"/>
    </row>
    <row r="128" spans="2:16" ht="29.25" customHeight="1" thickBot="1" x14ac:dyDescent="0.45">
      <c r="D128" s="155">
        <f>COUNTA($D$127:D127)+1</f>
        <v>1</v>
      </c>
      <c r="E128" s="156" t="s">
        <v>122</v>
      </c>
      <c r="F128" s="157"/>
      <c r="G128" s="158" t="str">
        <f>IF($H$86="","",$H$86)</f>
        <v/>
      </c>
      <c r="M128" s="146" t="s">
        <v>123</v>
      </c>
      <c r="N128" s="58" t="s">
        <v>124</v>
      </c>
      <c r="O128" s="58" t="s">
        <v>125</v>
      </c>
      <c r="P128" s="58" t="str">
        <f>"基準："&amp;$G128</f>
        <v>基準：</v>
      </c>
    </row>
    <row r="129" spans="3:17" ht="29.25" customHeight="1" x14ac:dyDescent="0.4">
      <c r="D129" s="60">
        <f>COUNTA($D$127:D128)+1</f>
        <v>2</v>
      </c>
      <c r="E129" s="62" t="s">
        <v>126</v>
      </c>
      <c r="F129" s="66" t="s">
        <v>103</v>
      </c>
      <c r="G129" s="177"/>
      <c r="H129" s="6"/>
      <c r="M129" s="145" t="s">
        <v>127</v>
      </c>
      <c r="N129" s="145" t="str">
        <f>IF($G$34="就業時間換算","－",IFERROR(((HLOOKUP(DATE(YEAR($E$13)+3,MONTH($E$9),DAY($E$9)),$G133:$P144,7,FALSE))/(HLOOKUP(DATE(YEAR($E$13),MONTH($E$9),DAY($E$9)),$G133:$P144,7,FALSE)))^(1/3)-1,""))</f>
        <v/>
      </c>
      <c r="O129" s="159" t="str">
        <f>IF($G$34="人数換算","－",IFERROR(((HLOOKUP(DATE(YEAR($E$13)+3,MONTH($E$9),DAY($E$9)),$G133:$P144,8,FALSE))/(HLOOKUP(DATE(YEAR($E$13),MONTH($E$9),DAY($E$9)),$G133:$P144,8,FALSE)))^(1/3)-1,""))</f>
        <v/>
      </c>
      <c r="P129" s="188" t="str">
        <f>IFERROR(VLOOKUP($G128,【参考】最低賃金の5年間の年平均の年平均上昇率!$B$4:$C$50,2,FALSE),"")</f>
        <v/>
      </c>
      <c r="Q129" s="148" t="str">
        <f>IF($G$34="人数換算",$N129,IF($G$34="就業時間換算",$O129,""))</f>
        <v/>
      </c>
    </row>
    <row r="130" spans="3:17" ht="29.25" customHeight="1" x14ac:dyDescent="0.4">
      <c r="D130" s="60">
        <f>COUNTA($D$127:D129)+1</f>
        <v>3</v>
      </c>
      <c r="E130" s="62" t="s">
        <v>128</v>
      </c>
      <c r="F130" s="36" t="s">
        <v>103</v>
      </c>
      <c r="G130" s="178"/>
      <c r="H130" s="6"/>
      <c r="M130" s="145" t="s">
        <v>129</v>
      </c>
      <c r="N130" s="145" t="str">
        <f>IF(AND(COUNTA($G138:$P138)&gt;0,SUMIF($G138:$P138,"&lt;&gt;"&amp;"")=0),"－",IFERROR(((HLOOKUP(DATE(YEAR($E$13)+3,MONTH($E$9),DAY($E$9)),$G133:$P144,11,FALSE))/(HLOOKUP(DATE(YEAR($E$13),MONTH($E$9),DAY($E$9)),$G133:$P144,11,FALSE)))^(1/3)-1,""))</f>
        <v/>
      </c>
      <c r="O130" s="160" t="s">
        <v>130</v>
      </c>
      <c r="P130" s="189"/>
    </row>
    <row r="131" spans="3:17" x14ac:dyDescent="0.4">
      <c r="D131" s="1"/>
      <c r="E131" s="76" t="s">
        <v>109</v>
      </c>
      <c r="G131" s="1" t="s">
        <v>131</v>
      </c>
    </row>
    <row r="132" spans="3:17" x14ac:dyDescent="0.4">
      <c r="D132" s="1"/>
      <c r="G132" s="75" t="s">
        <v>51</v>
      </c>
      <c r="H132" s="75" t="s">
        <v>52</v>
      </c>
      <c r="I132" s="75" t="s">
        <v>53</v>
      </c>
      <c r="J132" s="161" t="s">
        <v>54</v>
      </c>
      <c r="K132" s="161"/>
      <c r="L132" s="161"/>
      <c r="M132" s="161"/>
      <c r="N132" s="161"/>
      <c r="O132" s="161"/>
      <c r="P132" s="161"/>
    </row>
    <row r="133" spans="3:17" x14ac:dyDescent="0.4">
      <c r="D133" s="11"/>
      <c r="E133" s="11"/>
      <c r="F133" s="65"/>
      <c r="G133" s="74" t="str">
        <f>IF($I133="","",EDATE(H133,-12))</f>
        <v/>
      </c>
      <c r="H133" s="74" t="str">
        <f>IF($I133="","",EDATE(I133,-12))</f>
        <v/>
      </c>
      <c r="I133" s="74" t="str">
        <f>IF($I$12="","",$I$12)</f>
        <v/>
      </c>
      <c r="J133" s="74" t="str">
        <f>IF($I133="","",EDATE(I133,12))</f>
        <v/>
      </c>
      <c r="K133" s="74" t="str">
        <f t="shared" ref="K133:P133" si="42">IF($I133="","",EDATE(J133,12))</f>
        <v/>
      </c>
      <c r="L133" s="74" t="str">
        <f t="shared" si="42"/>
        <v/>
      </c>
      <c r="M133" s="74" t="str">
        <f t="shared" si="42"/>
        <v/>
      </c>
      <c r="N133" s="74" t="str">
        <f t="shared" si="42"/>
        <v/>
      </c>
      <c r="O133" s="74" t="str">
        <f t="shared" si="42"/>
        <v/>
      </c>
      <c r="P133" s="74" t="str">
        <f t="shared" si="42"/>
        <v/>
      </c>
    </row>
    <row r="134" spans="3:17" ht="29.25" customHeight="1" x14ac:dyDescent="0.4">
      <c r="D134" s="60">
        <f>COUNTA($D$127:D133)+1</f>
        <v>4</v>
      </c>
      <c r="E134" s="31" t="s">
        <v>71</v>
      </c>
      <c r="F134" s="64"/>
      <c r="G134" s="179"/>
      <c r="H134" s="120"/>
      <c r="I134" s="170"/>
      <c r="J134" s="120"/>
      <c r="K134" s="120"/>
      <c r="L134" s="120"/>
      <c r="M134" s="120"/>
      <c r="N134" s="120"/>
      <c r="O134" s="120"/>
      <c r="P134" s="120"/>
    </row>
    <row r="135" spans="3:17" ht="29.25" customHeight="1" x14ac:dyDescent="0.4">
      <c r="C135" s="9"/>
      <c r="D135" s="60">
        <f>COUNTA($D$127:D134)+1</f>
        <v>5</v>
      </c>
      <c r="E135" s="31" t="s">
        <v>72</v>
      </c>
      <c r="F135" s="64"/>
      <c r="G135" s="179"/>
      <c r="H135" s="120"/>
      <c r="I135" s="170"/>
      <c r="J135" s="120"/>
      <c r="K135" s="120"/>
      <c r="L135" s="120"/>
      <c r="M135" s="120"/>
      <c r="N135" s="120"/>
      <c r="O135" s="120"/>
      <c r="P135" s="120"/>
    </row>
    <row r="136" spans="3:17" ht="29.25" customHeight="1" x14ac:dyDescent="0.4">
      <c r="C136" s="9"/>
      <c r="D136" s="5">
        <f>COUNTA($D$127:D135)+1</f>
        <v>6</v>
      </c>
      <c r="E136" s="24" t="s">
        <v>77</v>
      </c>
      <c r="F136" s="23" t="s">
        <v>78</v>
      </c>
      <c r="G136" s="169"/>
      <c r="H136" s="120"/>
      <c r="I136" s="170"/>
      <c r="J136" s="120"/>
      <c r="K136" s="120"/>
      <c r="L136" s="120"/>
      <c r="M136" s="120"/>
      <c r="N136" s="120"/>
      <c r="O136" s="120"/>
      <c r="P136" s="120"/>
    </row>
    <row r="137" spans="3:17" ht="29.25" customHeight="1" x14ac:dyDescent="0.4">
      <c r="C137" s="9"/>
      <c r="D137" s="5">
        <f>COUNTA($D$127:D136)+1</f>
        <v>7</v>
      </c>
      <c r="E137" s="24" t="s">
        <v>79</v>
      </c>
      <c r="F137" s="25" t="s">
        <v>78</v>
      </c>
      <c r="G137" s="169"/>
      <c r="H137" s="120"/>
      <c r="I137" s="170"/>
      <c r="J137" s="120"/>
      <c r="K137" s="120"/>
      <c r="L137" s="120"/>
      <c r="M137" s="120"/>
      <c r="N137" s="120"/>
      <c r="O137" s="120"/>
      <c r="P137" s="120"/>
    </row>
    <row r="138" spans="3:17" ht="29.25" customHeight="1" x14ac:dyDescent="0.4">
      <c r="C138" s="9"/>
      <c r="D138" s="60">
        <f>COUNTA($D$127:D137)+1</f>
        <v>8</v>
      </c>
      <c r="E138" s="31" t="s">
        <v>80</v>
      </c>
      <c r="F138" s="64" t="s">
        <v>134</v>
      </c>
      <c r="G138" s="179"/>
      <c r="H138" s="120"/>
      <c r="I138" s="170"/>
      <c r="J138" s="120"/>
      <c r="K138" s="120"/>
      <c r="L138" s="120"/>
      <c r="M138" s="120"/>
      <c r="N138" s="120"/>
      <c r="O138" s="120"/>
      <c r="P138" s="120"/>
    </row>
    <row r="139" spans="3:17" ht="29.25" customHeight="1" x14ac:dyDescent="0.4">
      <c r="C139" s="9"/>
      <c r="D139" s="7">
        <f>COUNTA($D$127:D138)+1</f>
        <v>9</v>
      </c>
      <c r="E139" s="26" t="s">
        <v>81</v>
      </c>
      <c r="F139" s="27"/>
      <c r="G139" s="12" t="str">
        <f>IF($G$34="就業時間換算","",IFERROR(+G134/G136,""))</f>
        <v/>
      </c>
      <c r="H139" s="13" t="str">
        <f t="shared" ref="H139:P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row>
    <row r="140" spans="3:17" ht="29.25" customHeight="1" x14ac:dyDescent="0.4">
      <c r="C140" s="9"/>
      <c r="D140" s="7">
        <f>COUNTA($D$127:D139)+1</f>
        <v>10</v>
      </c>
      <c r="E140" s="26" t="s">
        <v>82</v>
      </c>
      <c r="F140" s="28"/>
      <c r="G140" s="12" t="str">
        <f>IF($G$34="人数換算","",IFERROR(+G134/G137,""))</f>
        <v/>
      </c>
      <c r="H140" s="13" t="str">
        <f t="shared" ref="H140:P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row>
    <row r="141" spans="3:17" ht="29.25" customHeight="1" x14ac:dyDescent="0.4">
      <c r="C141" s="9"/>
      <c r="D141" s="7">
        <f>COUNTA($D$127:D140)+1</f>
        <v>11</v>
      </c>
      <c r="E141" s="26" t="s">
        <v>83</v>
      </c>
      <c r="F141" s="27" t="s">
        <v>84</v>
      </c>
      <c r="G141" s="14"/>
      <c r="H141" s="56" t="str">
        <f>IFERROR((H139-G139)/G139,"")</f>
        <v/>
      </c>
      <c r="I141" s="57" t="str">
        <f t="shared" ref="I141:P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row>
    <row r="142" spans="3:17"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row>
    <row r="143" spans="3:17" ht="29.25" customHeight="1" x14ac:dyDescent="0.4">
      <c r="C143" s="9"/>
      <c r="D143" s="7">
        <f>COUNTA($D$127:D142)+1</f>
        <v>13</v>
      </c>
      <c r="E143" s="26" t="s">
        <v>87</v>
      </c>
      <c r="F143" s="27"/>
      <c r="G143" s="83" t="str">
        <f>IFERROR(+G135/G138,"")</f>
        <v/>
      </c>
      <c r="H143" s="84" t="str">
        <f>IFERROR(+H135/H138,"")</f>
        <v/>
      </c>
      <c r="I143" s="84" t="str">
        <f t="shared" ref="I143:P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row>
    <row r="144" spans="3:17" ht="29.25" customHeight="1" x14ac:dyDescent="0.4">
      <c r="D144" s="7">
        <f>COUNTA($D$127:D143)+1</f>
        <v>14</v>
      </c>
      <c r="E144" s="26" t="s">
        <v>88</v>
      </c>
      <c r="F144" s="27" t="s">
        <v>84</v>
      </c>
      <c r="G144" s="14"/>
      <c r="H144" s="56" t="str">
        <f>IFERROR((H143-G143)/G143,"")</f>
        <v/>
      </c>
      <c r="I144" s="57" t="str">
        <f>IFERROR((I143-H143)/H143,"")</f>
        <v/>
      </c>
      <c r="J144" s="56" t="str">
        <f t="shared" ref="J144:P144" si="47">IFERROR((J143-I143)/I143,"")</f>
        <v/>
      </c>
      <c r="K144" s="56" t="str">
        <f t="shared" si="47"/>
        <v/>
      </c>
      <c r="L144" s="56" t="str">
        <f t="shared" si="47"/>
        <v/>
      </c>
      <c r="M144" s="56" t="str">
        <f t="shared" si="47"/>
        <v/>
      </c>
      <c r="N144" s="56" t="str">
        <f t="shared" si="47"/>
        <v/>
      </c>
      <c r="O144" s="56" t="str">
        <f t="shared" si="47"/>
        <v/>
      </c>
      <c r="P144" s="56" t="str">
        <f t="shared" si="47"/>
        <v/>
      </c>
    </row>
    <row r="145" spans="2:17" x14ac:dyDescent="0.4">
      <c r="E145" s="50"/>
    </row>
    <row r="146" spans="2:17" ht="19.5" thickBot="1" x14ac:dyDescent="0.45">
      <c r="B146" s="82"/>
      <c r="C146" s="54" t="s">
        <v>136</v>
      </c>
      <c r="D146" s="4"/>
      <c r="E146" s="6"/>
      <c r="F146" s="6"/>
    </row>
    <row r="147" spans="2:17" ht="29.25" customHeight="1" thickBot="1" x14ac:dyDescent="0.45">
      <c r="D147" s="155">
        <f>COUNTA($D$146:D146)+1</f>
        <v>1</v>
      </c>
      <c r="E147" s="156" t="s">
        <v>122</v>
      </c>
      <c r="F147" s="157"/>
      <c r="G147" s="158" t="str">
        <f>IF($I$86="","",$I$86)</f>
        <v/>
      </c>
      <c r="M147" s="146" t="s">
        <v>123</v>
      </c>
      <c r="N147" s="58" t="s">
        <v>124</v>
      </c>
      <c r="O147" s="58" t="s">
        <v>125</v>
      </c>
      <c r="P147" s="58" t="str">
        <f>"基準："&amp;$G147</f>
        <v>基準：</v>
      </c>
    </row>
    <row r="148" spans="2:17" ht="29.25" customHeight="1" x14ac:dyDescent="0.4">
      <c r="D148" s="60">
        <f>COUNTA($D$146:D147)+1</f>
        <v>2</v>
      </c>
      <c r="E148" s="62" t="s">
        <v>126</v>
      </c>
      <c r="F148" s="66" t="s">
        <v>103</v>
      </c>
      <c r="G148" s="177"/>
      <c r="M148" s="145" t="s">
        <v>127</v>
      </c>
      <c r="N148" s="145" t="str">
        <f>IF($G$34="就業時間換算","－",IFERROR(((HLOOKUP(DATE(YEAR($E$13)+3,MONTH($E$9),DAY($E$9)),$G152:$P163,7,FALSE))/(HLOOKUP(DATE(YEAR($E$13),MONTH($E$9),DAY($E$9)),$G152:$P163,7,FALSE)))^(1/3)-1,""))</f>
        <v/>
      </c>
      <c r="O148" s="159" t="str">
        <f>IF($G$34="人数換算","－",IFERROR(((HLOOKUP(DATE(YEAR($E$13)+3,MONTH($E$9),DAY($E$9)),$G152:$P163,8,FALSE))/(HLOOKUP(DATE(YEAR($E$13),MONTH($E$9),DAY($E$9)),$G152:$P163,8,FALSE)))^(1/3)-1,""))</f>
        <v/>
      </c>
      <c r="P148" s="188" t="str">
        <f>IFERROR(VLOOKUP($G147,【参考】最低賃金の5年間の年平均の年平均上昇率!$B$4:$C$50,2,FALSE),"")</f>
        <v/>
      </c>
      <c r="Q148" s="148" t="str">
        <f>IF($G$34="人数換算",$N148,IF($G$34="就業時間換算",$O148,""))</f>
        <v/>
      </c>
    </row>
    <row r="149" spans="2:17" ht="29.25" customHeight="1" x14ac:dyDescent="0.4">
      <c r="D149" s="60">
        <f>COUNTA($D$146:D148)+1</f>
        <v>3</v>
      </c>
      <c r="E149" s="62" t="s">
        <v>128</v>
      </c>
      <c r="F149" s="36" t="s">
        <v>103</v>
      </c>
      <c r="G149" s="178"/>
      <c r="M149" s="145" t="s">
        <v>129</v>
      </c>
      <c r="N149" s="145" t="str">
        <f>IF(AND(COUNTA($G157:$P157)&gt;0,SUMIF($G157:$P157,"&lt;&gt;"&amp;"")=0),"－",IFERROR(((HLOOKUP(DATE(YEAR($E$13)+3,MONTH($E$9),DAY($E$9)),$G152:$P163,11,FALSE))/(HLOOKUP(DATE(YEAR($E$13),MONTH($E$9),DAY($E$9)),$G152:$P163,11,FALSE)))^(1/3)-1,""))</f>
        <v/>
      </c>
      <c r="O149" s="160" t="s">
        <v>130</v>
      </c>
      <c r="P149" s="189"/>
    </row>
    <row r="150" spans="2:17" x14ac:dyDescent="0.4">
      <c r="D150" s="1"/>
      <c r="E150" s="76" t="s">
        <v>109</v>
      </c>
      <c r="G150" s="1" t="s">
        <v>131</v>
      </c>
    </row>
    <row r="151" spans="2:17" x14ac:dyDescent="0.4">
      <c r="D151" s="1"/>
      <c r="G151" s="75" t="s">
        <v>51</v>
      </c>
      <c r="H151" s="75" t="s">
        <v>52</v>
      </c>
      <c r="I151" s="75" t="s">
        <v>53</v>
      </c>
      <c r="J151" s="161" t="s">
        <v>54</v>
      </c>
      <c r="K151" s="161"/>
      <c r="L151" s="161"/>
      <c r="M151" s="161"/>
      <c r="N151" s="161"/>
      <c r="O151" s="161"/>
      <c r="P151" s="161"/>
    </row>
    <row r="152" spans="2:17" x14ac:dyDescent="0.4">
      <c r="D152" s="11"/>
      <c r="E152" s="11"/>
      <c r="F152" s="65"/>
      <c r="G152" s="74" t="str">
        <f>IF($I152="","",EDATE(H152,-12))</f>
        <v/>
      </c>
      <c r="H152" s="74" t="str">
        <f>IF($I152="","",EDATE(I152,-12))</f>
        <v/>
      </c>
      <c r="I152" s="74" t="str">
        <f>IF($I$12="","",$I$12)</f>
        <v/>
      </c>
      <c r="J152" s="74" t="str">
        <f>IF($I152="","",EDATE(I152,12))</f>
        <v/>
      </c>
      <c r="K152" s="74" t="str">
        <f t="shared" ref="K152:P152" si="48">IF($I152="","",EDATE(J152,12))</f>
        <v/>
      </c>
      <c r="L152" s="74" t="str">
        <f t="shared" si="48"/>
        <v/>
      </c>
      <c r="M152" s="74" t="str">
        <f t="shared" si="48"/>
        <v/>
      </c>
      <c r="N152" s="74" t="str">
        <f t="shared" si="48"/>
        <v/>
      </c>
      <c r="O152" s="74" t="str">
        <f t="shared" si="48"/>
        <v/>
      </c>
      <c r="P152" s="74" t="str">
        <f t="shared" si="48"/>
        <v/>
      </c>
    </row>
    <row r="153" spans="2:17" ht="29.25" customHeight="1" x14ac:dyDescent="0.4">
      <c r="D153" s="60">
        <f>COUNTA($D$146:D152)+1</f>
        <v>4</v>
      </c>
      <c r="E153" s="31" t="s">
        <v>71</v>
      </c>
      <c r="F153" s="64"/>
      <c r="G153" s="179"/>
      <c r="H153" s="120"/>
      <c r="I153" s="170"/>
      <c r="J153" s="120"/>
      <c r="K153" s="120"/>
      <c r="L153" s="120"/>
      <c r="M153" s="120"/>
      <c r="N153" s="120"/>
      <c r="O153" s="120"/>
      <c r="P153" s="120"/>
    </row>
    <row r="154" spans="2:17" ht="29.25" customHeight="1" x14ac:dyDescent="0.4">
      <c r="C154" s="9"/>
      <c r="D154" s="60">
        <f>COUNTA($D$146:D153)+1</f>
        <v>5</v>
      </c>
      <c r="E154" s="31" t="s">
        <v>72</v>
      </c>
      <c r="F154" s="64"/>
      <c r="G154" s="179"/>
      <c r="H154" s="120"/>
      <c r="I154" s="170"/>
      <c r="J154" s="120"/>
      <c r="K154" s="120"/>
      <c r="L154" s="120"/>
      <c r="M154" s="120"/>
      <c r="N154" s="120"/>
      <c r="O154" s="120"/>
      <c r="P154" s="120"/>
    </row>
    <row r="155" spans="2:17" ht="29.25" customHeight="1" x14ac:dyDescent="0.4">
      <c r="C155" s="9"/>
      <c r="D155" s="5">
        <f>COUNTA($D$146:D154)+1</f>
        <v>6</v>
      </c>
      <c r="E155" s="24" t="s">
        <v>77</v>
      </c>
      <c r="F155" s="23" t="s">
        <v>78</v>
      </c>
      <c r="G155" s="169"/>
      <c r="H155" s="120"/>
      <c r="I155" s="170"/>
      <c r="J155" s="120"/>
      <c r="K155" s="120"/>
      <c r="L155" s="120"/>
      <c r="M155" s="120"/>
      <c r="N155" s="120"/>
      <c r="O155" s="120"/>
      <c r="P155" s="120"/>
    </row>
    <row r="156" spans="2:17" ht="29.25" customHeight="1" x14ac:dyDescent="0.4">
      <c r="C156" s="9"/>
      <c r="D156" s="5">
        <f>COUNTA($D$146:D155)+1</f>
        <v>7</v>
      </c>
      <c r="E156" s="24" t="s">
        <v>79</v>
      </c>
      <c r="F156" s="25" t="s">
        <v>78</v>
      </c>
      <c r="G156" s="169"/>
      <c r="H156" s="120"/>
      <c r="I156" s="170"/>
      <c r="J156" s="120"/>
      <c r="K156" s="120"/>
      <c r="L156" s="120"/>
      <c r="M156" s="120"/>
      <c r="N156" s="120"/>
      <c r="O156" s="120"/>
      <c r="P156" s="120"/>
    </row>
    <row r="157" spans="2:17" ht="29.25" customHeight="1" x14ac:dyDescent="0.4">
      <c r="C157" s="9"/>
      <c r="D157" s="60">
        <f>COUNTA($D$146:D156)+1</f>
        <v>8</v>
      </c>
      <c r="E157" s="31" t="s">
        <v>80</v>
      </c>
      <c r="F157" s="64" t="s">
        <v>134</v>
      </c>
      <c r="G157" s="179"/>
      <c r="H157" s="120"/>
      <c r="I157" s="170"/>
      <c r="J157" s="120"/>
      <c r="K157" s="120"/>
      <c r="L157" s="120"/>
      <c r="M157" s="120"/>
      <c r="N157" s="120"/>
      <c r="O157" s="120"/>
      <c r="P157" s="120"/>
    </row>
    <row r="158" spans="2:17" ht="29.25" customHeight="1" x14ac:dyDescent="0.4">
      <c r="C158" s="9"/>
      <c r="D158" s="7">
        <f>COUNTA($D$146:D157)+1</f>
        <v>9</v>
      </c>
      <c r="E158" s="26" t="s">
        <v>81</v>
      </c>
      <c r="F158" s="27"/>
      <c r="G158" s="12" t="str">
        <f>IF($G$34="就業時間換算","",IFERROR(+G153/G155,""))</f>
        <v/>
      </c>
      <c r="H158" s="13" t="str">
        <f t="shared" ref="H158:P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row>
    <row r="159" spans="2:17" ht="29.25" customHeight="1" x14ac:dyDescent="0.4">
      <c r="C159" s="9"/>
      <c r="D159" s="7">
        <f>COUNTA($D$146:D158)+1</f>
        <v>10</v>
      </c>
      <c r="E159" s="26" t="s">
        <v>82</v>
      </c>
      <c r="F159" s="28"/>
      <c r="G159" s="12" t="str">
        <f>IF($G$34="人数換算","",IFERROR(+G153/G156,""))</f>
        <v/>
      </c>
      <c r="H159" s="13" t="str">
        <f t="shared" ref="H159:P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row>
    <row r="160" spans="2:17" ht="29.25" customHeight="1" x14ac:dyDescent="0.4">
      <c r="C160" s="9"/>
      <c r="D160" s="7">
        <f>COUNTA($D$146:D159)+1</f>
        <v>11</v>
      </c>
      <c r="E160" s="26" t="s">
        <v>83</v>
      </c>
      <c r="F160" s="27" t="s">
        <v>84</v>
      </c>
      <c r="G160" s="14"/>
      <c r="H160" s="56" t="str">
        <f>IFERROR((H158-G158)/G158,"")</f>
        <v/>
      </c>
      <c r="I160" s="57" t="str">
        <f t="shared" ref="I160:P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row>
    <row r="161" spans="2:17"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row>
    <row r="162" spans="2:17" ht="29.25" customHeight="1" x14ac:dyDescent="0.4">
      <c r="C162" s="9"/>
      <c r="D162" s="7">
        <f>COUNTA($D$146:D161)+1</f>
        <v>13</v>
      </c>
      <c r="E162" s="26" t="s">
        <v>87</v>
      </c>
      <c r="F162" s="27"/>
      <c r="G162" s="83" t="str">
        <f>IFERROR(+G154/G157,"")</f>
        <v/>
      </c>
      <c r="H162" s="84" t="str">
        <f>IFERROR(+H154/H157,"")</f>
        <v/>
      </c>
      <c r="I162" s="84" t="str">
        <f t="shared" ref="I162:P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row>
    <row r="163" spans="2:17" ht="29.25" customHeight="1" x14ac:dyDescent="0.4">
      <c r="D163" s="7">
        <f>COUNTA($D$146:D162)+1</f>
        <v>14</v>
      </c>
      <c r="E163" s="26" t="s">
        <v>88</v>
      </c>
      <c r="F163" s="27" t="s">
        <v>84</v>
      </c>
      <c r="G163" s="14"/>
      <c r="H163" s="56" t="str">
        <f>IFERROR((H162-G162)/G162,"")</f>
        <v/>
      </c>
      <c r="I163" s="57" t="str">
        <f>IFERROR((I162-H162)/H162,"")</f>
        <v/>
      </c>
      <c r="J163" s="56" t="str">
        <f t="shared" ref="J163:P163" si="53">IFERROR((J162-I162)/I162,"")</f>
        <v/>
      </c>
      <c r="K163" s="56" t="str">
        <f t="shared" si="53"/>
        <v/>
      </c>
      <c r="L163" s="56" t="str">
        <f t="shared" si="53"/>
        <v/>
      </c>
      <c r="M163" s="56" t="str">
        <f t="shared" si="53"/>
        <v/>
      </c>
      <c r="N163" s="56" t="str">
        <f t="shared" si="53"/>
        <v/>
      </c>
      <c r="O163" s="56" t="str">
        <f t="shared" si="53"/>
        <v/>
      </c>
      <c r="P163" s="56" t="str">
        <f t="shared" si="53"/>
        <v/>
      </c>
    </row>
    <row r="164" spans="2:17" x14ac:dyDescent="0.4">
      <c r="E164" s="50"/>
    </row>
    <row r="165" spans="2:17" ht="19.5" thickBot="1" x14ac:dyDescent="0.45">
      <c r="B165" s="82"/>
      <c r="C165" s="54" t="s">
        <v>137</v>
      </c>
      <c r="D165" s="4"/>
      <c r="E165" s="6"/>
      <c r="F165" s="6"/>
    </row>
    <row r="166" spans="2:17" ht="29.25" customHeight="1" thickBot="1" x14ac:dyDescent="0.45">
      <c r="D166" s="155">
        <f>COUNTA($D$165:D165)+1</f>
        <v>1</v>
      </c>
      <c r="E166" s="156" t="s">
        <v>122</v>
      </c>
      <c r="F166" s="157"/>
      <c r="G166" s="158" t="str">
        <f>IF($J$86="","",$J$86)</f>
        <v/>
      </c>
      <c r="M166" s="146" t="s">
        <v>123</v>
      </c>
      <c r="N166" s="58" t="s">
        <v>124</v>
      </c>
      <c r="O166" s="58" t="s">
        <v>125</v>
      </c>
      <c r="P166" s="58" t="str">
        <f>"基準："&amp;$G166</f>
        <v>基準：</v>
      </c>
    </row>
    <row r="167" spans="2:17" ht="29.25" customHeight="1" x14ac:dyDescent="0.4">
      <c r="D167" s="60">
        <f>COUNTA($D$165:D166)+1</f>
        <v>2</v>
      </c>
      <c r="E167" s="62" t="s">
        <v>126</v>
      </c>
      <c r="F167" s="66" t="s">
        <v>103</v>
      </c>
      <c r="G167" s="177"/>
      <c r="M167" s="145" t="s">
        <v>127</v>
      </c>
      <c r="N167" s="145" t="str">
        <f>IF($G$34="就業時間換算","－",IFERROR(((HLOOKUP(DATE(YEAR($E$13)+3,MONTH($E$9),DAY($E$9)),$G171:$P182,7,FALSE))/(HLOOKUP(DATE(YEAR($E$13),MONTH($E$9),DAY($E$9)),$G171:$P182,7,FALSE)))^(1/3)-1,""))</f>
        <v/>
      </c>
      <c r="O167" s="159" t="str">
        <f>IF($G$34="人数換算","－",IFERROR(((HLOOKUP(DATE(YEAR($E$13)+3,MONTH($E$9),DAY($E$9)),$G171:$P182,8,FALSE))/(HLOOKUP(DATE(YEAR($E$13),MONTH($E$9),DAY($E$9)),$G171:$P182,8,FALSE)))^(1/3)-1,""))</f>
        <v/>
      </c>
      <c r="P167" s="188" t="str">
        <f>IFERROR(VLOOKUP($G166,【参考】最低賃金の5年間の年平均の年平均上昇率!$B$4:$C$50,2,FALSE),"")</f>
        <v/>
      </c>
      <c r="Q167" s="148" t="str">
        <f>IF($G$34="人数換算",$N167,IF($G$34="就業時間換算",$O167,""))</f>
        <v/>
      </c>
    </row>
    <row r="168" spans="2:17" ht="29.25" customHeight="1" x14ac:dyDescent="0.4">
      <c r="D168" s="60">
        <f>COUNTA($D$165:D167)+1</f>
        <v>3</v>
      </c>
      <c r="E168" s="62" t="s">
        <v>128</v>
      </c>
      <c r="F168" s="36" t="s">
        <v>103</v>
      </c>
      <c r="G168" s="178"/>
      <c r="M168" s="145" t="s">
        <v>129</v>
      </c>
      <c r="N168" s="145" t="str">
        <f>IF(AND(COUNTA($G176:$P176)&gt;0,SUMIF($G176:$P176,"&lt;&gt;"&amp;"")=0),"－",IFERROR(((HLOOKUP(DATE(YEAR($E$13)+3,MONTH($E$9),DAY($E$9)),$G171:$P182,11,FALSE))/(HLOOKUP(DATE(YEAR($E$13),MONTH($E$9),DAY($E$9)),$G171:$P182,11,FALSE)))^(1/3)-1,""))</f>
        <v/>
      </c>
      <c r="O168" s="160" t="s">
        <v>130</v>
      </c>
      <c r="P168" s="189"/>
    </row>
    <row r="169" spans="2:17" x14ac:dyDescent="0.4">
      <c r="D169" s="1"/>
      <c r="E169" s="76" t="s">
        <v>109</v>
      </c>
      <c r="G169" s="1" t="s">
        <v>131</v>
      </c>
    </row>
    <row r="170" spans="2:17" x14ac:dyDescent="0.4">
      <c r="D170" s="1"/>
      <c r="G170" s="75" t="s">
        <v>51</v>
      </c>
      <c r="H170" s="75" t="s">
        <v>52</v>
      </c>
      <c r="I170" s="75" t="s">
        <v>53</v>
      </c>
      <c r="J170" s="161" t="s">
        <v>54</v>
      </c>
      <c r="K170" s="161"/>
      <c r="L170" s="161"/>
      <c r="M170" s="161"/>
      <c r="N170" s="161"/>
      <c r="O170" s="161"/>
      <c r="P170" s="161"/>
    </row>
    <row r="171" spans="2:17" x14ac:dyDescent="0.4">
      <c r="D171" s="11"/>
      <c r="E171" s="11"/>
      <c r="F171" s="65"/>
      <c r="G171" s="74" t="str">
        <f>IF($I171="","",EDATE(H171,-12))</f>
        <v/>
      </c>
      <c r="H171" s="74" t="str">
        <f>IF($I171="","",EDATE(I171,-12))</f>
        <v/>
      </c>
      <c r="I171" s="74" t="str">
        <f>IF($I$12="","",$I$12)</f>
        <v/>
      </c>
      <c r="J171" s="74" t="str">
        <f>IF($I171="","",EDATE(I171,12))</f>
        <v/>
      </c>
      <c r="K171" s="74" t="str">
        <f t="shared" ref="K171:P171" si="54">IF($I171="","",EDATE(J171,12))</f>
        <v/>
      </c>
      <c r="L171" s="74" t="str">
        <f t="shared" si="54"/>
        <v/>
      </c>
      <c r="M171" s="74" t="str">
        <f t="shared" si="54"/>
        <v/>
      </c>
      <c r="N171" s="74" t="str">
        <f t="shared" si="54"/>
        <v/>
      </c>
      <c r="O171" s="74" t="str">
        <f t="shared" si="54"/>
        <v/>
      </c>
      <c r="P171" s="74" t="str">
        <f t="shared" si="54"/>
        <v/>
      </c>
    </row>
    <row r="172" spans="2:17" ht="29.25" customHeight="1" x14ac:dyDescent="0.4">
      <c r="D172" s="60">
        <f>COUNTA($D$165:D171)+1</f>
        <v>4</v>
      </c>
      <c r="E172" s="31" t="s">
        <v>71</v>
      </c>
      <c r="F172" s="64"/>
      <c r="G172" s="179"/>
      <c r="H172" s="120"/>
      <c r="I172" s="170"/>
      <c r="J172" s="120"/>
      <c r="K172" s="120"/>
      <c r="L172" s="120"/>
      <c r="M172" s="120"/>
      <c r="N172" s="120"/>
      <c r="O172" s="120"/>
      <c r="P172" s="120"/>
    </row>
    <row r="173" spans="2:17" ht="29.25" customHeight="1" x14ac:dyDescent="0.4">
      <c r="C173" s="9"/>
      <c r="D173" s="60">
        <f>COUNTA($D$165:D172)+1</f>
        <v>5</v>
      </c>
      <c r="E173" s="31" t="s">
        <v>72</v>
      </c>
      <c r="F173" s="64"/>
      <c r="G173" s="179"/>
      <c r="H173" s="120"/>
      <c r="I173" s="170"/>
      <c r="J173" s="120"/>
      <c r="K173" s="120"/>
      <c r="L173" s="120"/>
      <c r="M173" s="120"/>
      <c r="N173" s="120"/>
      <c r="O173" s="120"/>
      <c r="P173" s="120"/>
    </row>
    <row r="174" spans="2:17" ht="29.25" customHeight="1" x14ac:dyDescent="0.4">
      <c r="C174" s="9"/>
      <c r="D174" s="5">
        <f>COUNTA($D$165:D173)+1</f>
        <v>6</v>
      </c>
      <c r="E174" s="24" t="s">
        <v>77</v>
      </c>
      <c r="F174" s="23" t="s">
        <v>78</v>
      </c>
      <c r="G174" s="169"/>
      <c r="H174" s="120"/>
      <c r="I174" s="170"/>
      <c r="J174" s="120"/>
      <c r="K174" s="120"/>
      <c r="L174" s="120"/>
      <c r="M174" s="120"/>
      <c r="N174" s="120"/>
      <c r="O174" s="120"/>
      <c r="P174" s="120"/>
    </row>
    <row r="175" spans="2:17" ht="29.25" customHeight="1" x14ac:dyDescent="0.4">
      <c r="C175" s="9"/>
      <c r="D175" s="5">
        <f>COUNTA($D$165:D174)+1</f>
        <v>7</v>
      </c>
      <c r="E175" s="24" t="s">
        <v>79</v>
      </c>
      <c r="F175" s="25" t="s">
        <v>78</v>
      </c>
      <c r="G175" s="169"/>
      <c r="H175" s="120"/>
      <c r="I175" s="170"/>
      <c r="J175" s="120"/>
      <c r="K175" s="120"/>
      <c r="L175" s="120"/>
      <c r="M175" s="120"/>
      <c r="N175" s="120"/>
      <c r="O175" s="120"/>
      <c r="P175" s="120"/>
    </row>
    <row r="176" spans="2:17" ht="29.25" customHeight="1" x14ac:dyDescent="0.4">
      <c r="C176" s="9"/>
      <c r="D176" s="60">
        <f>COUNTA($D$165:D175)+1</f>
        <v>8</v>
      </c>
      <c r="E176" s="31" t="s">
        <v>80</v>
      </c>
      <c r="F176" s="64" t="s">
        <v>134</v>
      </c>
      <c r="G176" s="179"/>
      <c r="H176" s="120"/>
      <c r="I176" s="170"/>
      <c r="J176" s="120"/>
      <c r="K176" s="120"/>
      <c r="L176" s="120"/>
      <c r="M176" s="120"/>
      <c r="N176" s="120"/>
      <c r="O176" s="120"/>
      <c r="P176" s="120"/>
    </row>
    <row r="177" spans="2:17" ht="29.25" customHeight="1" x14ac:dyDescent="0.4">
      <c r="C177" s="9"/>
      <c r="D177" s="7">
        <f>COUNTA($D$165:D176)+1</f>
        <v>9</v>
      </c>
      <c r="E177" s="26" t="s">
        <v>81</v>
      </c>
      <c r="F177" s="27"/>
      <c r="G177" s="12" t="str">
        <f>IF($G$34="就業時間換算","",IFERROR(+G172/G174,""))</f>
        <v/>
      </c>
      <c r="H177" s="13" t="str">
        <f t="shared" ref="H177:P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row>
    <row r="178" spans="2:17" ht="29.25" customHeight="1" x14ac:dyDescent="0.4">
      <c r="C178" s="9"/>
      <c r="D178" s="7">
        <f>COUNTA($D$165:D177)+1</f>
        <v>10</v>
      </c>
      <c r="E178" s="26" t="s">
        <v>82</v>
      </c>
      <c r="F178" s="28"/>
      <c r="G178" s="12" t="str">
        <f>IF($G$34="人数換算","",IFERROR(+G172/G175,""))</f>
        <v/>
      </c>
      <c r="H178" s="13" t="str">
        <f t="shared" ref="H178:P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row>
    <row r="179" spans="2:17" ht="29.25" customHeight="1" x14ac:dyDescent="0.4">
      <c r="C179" s="9"/>
      <c r="D179" s="7">
        <f>COUNTA($D$165:D178)+1</f>
        <v>11</v>
      </c>
      <c r="E179" s="26" t="s">
        <v>83</v>
      </c>
      <c r="F179" s="27" t="s">
        <v>84</v>
      </c>
      <c r="G179" s="14"/>
      <c r="H179" s="56" t="str">
        <f>IFERROR((H177-G177)/G177,"")</f>
        <v/>
      </c>
      <c r="I179" s="57" t="str">
        <f t="shared" ref="I179:P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row>
    <row r="180" spans="2:17"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row>
    <row r="181" spans="2:17" ht="29.25" customHeight="1" x14ac:dyDescent="0.4">
      <c r="C181" s="9"/>
      <c r="D181" s="7">
        <f>COUNTA($D$165:D180)+1</f>
        <v>13</v>
      </c>
      <c r="E181" s="26" t="s">
        <v>87</v>
      </c>
      <c r="F181" s="27"/>
      <c r="G181" s="83" t="str">
        <f>IFERROR(+G173/G176,"")</f>
        <v/>
      </c>
      <c r="H181" s="84" t="str">
        <f>IFERROR(+H173/H176,"")</f>
        <v/>
      </c>
      <c r="I181" s="84" t="str">
        <f t="shared" ref="I181:P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row>
    <row r="182" spans="2:17" ht="29.25" customHeight="1" x14ac:dyDescent="0.4">
      <c r="D182" s="7">
        <f>COUNTA($D$165:D181)+1</f>
        <v>14</v>
      </c>
      <c r="E182" s="26" t="s">
        <v>88</v>
      </c>
      <c r="F182" s="27" t="s">
        <v>84</v>
      </c>
      <c r="G182" s="14"/>
      <c r="H182" s="56" t="str">
        <f>IFERROR((H181-G181)/G181,"")</f>
        <v/>
      </c>
      <c r="I182" s="57" t="str">
        <f>IFERROR((I181-H181)/H181,"")</f>
        <v/>
      </c>
      <c r="J182" s="56" t="str">
        <f t="shared" ref="J182:P182" si="59">IFERROR((J181-I181)/I181,"")</f>
        <v/>
      </c>
      <c r="K182" s="56" t="str">
        <f t="shared" si="59"/>
        <v/>
      </c>
      <c r="L182" s="56" t="str">
        <f t="shared" si="59"/>
        <v/>
      </c>
      <c r="M182" s="56" t="str">
        <f t="shared" si="59"/>
        <v/>
      </c>
      <c r="N182" s="56" t="str">
        <f t="shared" si="59"/>
        <v/>
      </c>
      <c r="O182" s="56" t="str">
        <f t="shared" si="59"/>
        <v/>
      </c>
      <c r="P182" s="56" t="str">
        <f t="shared" si="59"/>
        <v/>
      </c>
    </row>
    <row r="183" spans="2:17" x14ac:dyDescent="0.4">
      <c r="E183" s="50"/>
    </row>
    <row r="184" spans="2:17" ht="19.5" thickBot="1" x14ac:dyDescent="0.45">
      <c r="B184" s="82"/>
      <c r="C184" s="54" t="s">
        <v>138</v>
      </c>
      <c r="D184" s="4"/>
      <c r="E184" s="6"/>
      <c r="F184" s="6"/>
      <c r="L184" s="59"/>
    </row>
    <row r="185" spans="2:17" ht="29.25" customHeight="1" thickBot="1" x14ac:dyDescent="0.45">
      <c r="D185" s="155">
        <f>COUNTA($D$184:D184)+1</f>
        <v>1</v>
      </c>
      <c r="E185" s="156" t="s">
        <v>122</v>
      </c>
      <c r="F185" s="157"/>
      <c r="G185" s="158" t="str">
        <f>IF($K$86="","",$K$86)</f>
        <v/>
      </c>
      <c r="M185" s="146" t="s">
        <v>123</v>
      </c>
      <c r="N185" s="58" t="s">
        <v>124</v>
      </c>
      <c r="O185" s="58" t="s">
        <v>125</v>
      </c>
      <c r="P185" s="58" t="str">
        <f>"基準："&amp;$G185</f>
        <v>基準：</v>
      </c>
    </row>
    <row r="186" spans="2:17" ht="29.25" customHeight="1" x14ac:dyDescent="0.4">
      <c r="D186" s="60">
        <f>COUNTA($D$184:D185)+1</f>
        <v>2</v>
      </c>
      <c r="E186" s="62" t="s">
        <v>139</v>
      </c>
      <c r="F186" s="66" t="s">
        <v>103</v>
      </c>
      <c r="G186" s="177"/>
      <c r="M186" s="145" t="s">
        <v>127</v>
      </c>
      <c r="N186" s="145" t="str">
        <f>IF($G$34="就業時間換算","－",IFERROR(((HLOOKUP(DATE(YEAR($E$13)+3,MONTH($E$9),DAY($E$9)),$G190:$P201,7,FALSE))/(HLOOKUP(DATE(YEAR($E$13),MONTH($E$9),DAY($E$9)),$G190:$P201,7,FALSE)))^(1/3)-1,""))</f>
        <v/>
      </c>
      <c r="O186" s="159" t="str">
        <f>IF($G$34="人数換算","－",IFERROR(((HLOOKUP(DATE(YEAR($E$13)+3,MONTH($E$9),DAY($E$9)),$G190:$P201,8,FALSE))/(HLOOKUP(DATE(YEAR($E$13),MONTH($E$9),DAY($E$9)),$G190:$P201,8,FALSE)))^(1/3)-1,""))</f>
        <v/>
      </c>
      <c r="P186" s="188" t="str">
        <f>IFERROR(VLOOKUP($G185,【参考】最低賃金の5年間の年平均の年平均上昇率!$B$4:$C$50,2,FALSE),"")</f>
        <v/>
      </c>
      <c r="Q186" s="148" t="str">
        <f>IF($G$34="人数換算",$N186,IF($G$34="就業時間換算",$O186,""))</f>
        <v/>
      </c>
    </row>
    <row r="187" spans="2:17" ht="29.25" customHeight="1" x14ac:dyDescent="0.4">
      <c r="D187" s="60">
        <f>COUNTA($D$184:D186)+1</f>
        <v>3</v>
      </c>
      <c r="E187" s="62" t="s">
        <v>128</v>
      </c>
      <c r="F187" s="36" t="s">
        <v>103</v>
      </c>
      <c r="G187" s="178"/>
      <c r="M187" s="145" t="s">
        <v>129</v>
      </c>
      <c r="N187" s="145" t="str">
        <f>IF(AND(COUNTA($G195:$P195)&gt;0,SUMIF($G195:$P195,"&lt;&gt;"&amp;"")=0),"－",IFERROR(((HLOOKUP(DATE(YEAR($E$13)+3,MONTH($E$9),DAY($E$9)),$G190:$P201,11,FALSE))/(HLOOKUP(DATE(YEAR($E$13),MONTH($E$9),DAY($E$9)),$G190:$P201,11,FALSE)))^(1/3)-1,""))</f>
        <v/>
      </c>
      <c r="O187" s="160" t="s">
        <v>130</v>
      </c>
      <c r="P187" s="189"/>
    </row>
    <row r="188" spans="2:17" x14ac:dyDescent="0.4">
      <c r="D188" s="1"/>
      <c r="E188" s="76" t="s">
        <v>109</v>
      </c>
      <c r="G188" s="1" t="s">
        <v>131</v>
      </c>
    </row>
    <row r="189" spans="2:17" x14ac:dyDescent="0.4">
      <c r="D189" s="1"/>
      <c r="G189" s="75" t="s">
        <v>51</v>
      </c>
      <c r="H189" s="75" t="s">
        <v>52</v>
      </c>
      <c r="I189" s="75" t="s">
        <v>53</v>
      </c>
      <c r="J189" s="161" t="s">
        <v>54</v>
      </c>
      <c r="K189" s="161"/>
      <c r="L189" s="161"/>
      <c r="M189" s="161"/>
      <c r="N189" s="161"/>
      <c r="O189" s="161"/>
      <c r="P189" s="161"/>
    </row>
    <row r="190" spans="2:17" x14ac:dyDescent="0.4">
      <c r="D190" s="11"/>
      <c r="E190" s="11"/>
      <c r="F190" s="65"/>
      <c r="G190" s="74" t="str">
        <f>IF($I190="","",EDATE(H190,-12))</f>
        <v/>
      </c>
      <c r="H190" s="74" t="str">
        <f>IF($I190="","",EDATE(I190,-12))</f>
        <v/>
      </c>
      <c r="I190" s="74" t="str">
        <f>IF($I$12="","",$I$12)</f>
        <v/>
      </c>
      <c r="J190" s="74" t="str">
        <f>IF($I190="","",EDATE(I190,12))</f>
        <v/>
      </c>
      <c r="K190" s="74" t="str">
        <f t="shared" ref="K190:P190" si="60">IF($I190="","",EDATE(J190,12))</f>
        <v/>
      </c>
      <c r="L190" s="74" t="str">
        <f t="shared" si="60"/>
        <v/>
      </c>
      <c r="M190" s="74" t="str">
        <f t="shared" si="60"/>
        <v/>
      </c>
      <c r="N190" s="74" t="str">
        <f t="shared" si="60"/>
        <v/>
      </c>
      <c r="O190" s="74" t="str">
        <f t="shared" si="60"/>
        <v/>
      </c>
      <c r="P190" s="74" t="str">
        <f t="shared" si="60"/>
        <v/>
      </c>
    </row>
    <row r="191" spans="2:17" ht="29.25" customHeight="1" x14ac:dyDescent="0.4">
      <c r="D191" s="60">
        <f>COUNTA($D$184:D190)+1</f>
        <v>4</v>
      </c>
      <c r="E191" s="31" t="s">
        <v>71</v>
      </c>
      <c r="F191" s="64"/>
      <c r="G191" s="179"/>
      <c r="H191" s="120"/>
      <c r="I191" s="170"/>
      <c r="J191" s="120"/>
      <c r="K191" s="120"/>
      <c r="L191" s="120"/>
      <c r="M191" s="120"/>
      <c r="N191" s="120"/>
      <c r="O191" s="120"/>
      <c r="P191" s="120"/>
    </row>
    <row r="192" spans="2:17" ht="29.25" customHeight="1" x14ac:dyDescent="0.4">
      <c r="C192" s="9"/>
      <c r="D192" s="60">
        <f>COUNTA($D$184:D191)+1</f>
        <v>5</v>
      </c>
      <c r="E192" s="31" t="s">
        <v>72</v>
      </c>
      <c r="F192" s="64"/>
      <c r="G192" s="179"/>
      <c r="H192" s="120"/>
      <c r="I192" s="170"/>
      <c r="J192" s="120"/>
      <c r="K192" s="120"/>
      <c r="L192" s="120"/>
      <c r="M192" s="120"/>
      <c r="N192" s="120"/>
      <c r="O192" s="120"/>
      <c r="P192" s="120"/>
    </row>
    <row r="193" spans="2:16" ht="29.25" customHeight="1" x14ac:dyDescent="0.4">
      <c r="C193" s="9"/>
      <c r="D193" s="5">
        <f>COUNTA($D$184:D192)+1</f>
        <v>6</v>
      </c>
      <c r="E193" s="24" t="s">
        <v>77</v>
      </c>
      <c r="F193" s="23" t="s">
        <v>78</v>
      </c>
      <c r="G193" s="169"/>
      <c r="H193" s="120"/>
      <c r="I193" s="170"/>
      <c r="J193" s="120"/>
      <c r="K193" s="120"/>
      <c r="L193" s="120"/>
      <c r="M193" s="120"/>
      <c r="N193" s="120"/>
      <c r="O193" s="120"/>
      <c r="P193" s="120"/>
    </row>
    <row r="194" spans="2:16" ht="29.25" customHeight="1" x14ac:dyDescent="0.4">
      <c r="C194" s="9"/>
      <c r="D194" s="5">
        <f>COUNTA($D$184:D193)+1</f>
        <v>7</v>
      </c>
      <c r="E194" s="24" t="s">
        <v>79</v>
      </c>
      <c r="F194" s="25" t="s">
        <v>78</v>
      </c>
      <c r="G194" s="169"/>
      <c r="H194" s="120"/>
      <c r="I194" s="170"/>
      <c r="J194" s="120"/>
      <c r="K194" s="120"/>
      <c r="L194" s="120"/>
      <c r="M194" s="120"/>
      <c r="N194" s="120"/>
      <c r="O194" s="120"/>
      <c r="P194" s="120"/>
    </row>
    <row r="195" spans="2:16" ht="29.25" customHeight="1" x14ac:dyDescent="0.4">
      <c r="C195" s="9"/>
      <c r="D195" s="60">
        <f>COUNTA($D$184:D194)+1</f>
        <v>8</v>
      </c>
      <c r="E195" s="31" t="s">
        <v>80</v>
      </c>
      <c r="F195" s="64" t="s">
        <v>134</v>
      </c>
      <c r="G195" s="179"/>
      <c r="H195" s="120"/>
      <c r="I195" s="170"/>
      <c r="J195" s="120"/>
      <c r="K195" s="120"/>
      <c r="L195" s="120"/>
      <c r="M195" s="120"/>
      <c r="N195" s="120"/>
      <c r="O195" s="120"/>
      <c r="P195" s="120"/>
    </row>
    <row r="196" spans="2:16" ht="29.25" customHeight="1" x14ac:dyDescent="0.4">
      <c r="C196" s="9"/>
      <c r="D196" s="7">
        <f>COUNTA($D$184:D195)+1</f>
        <v>9</v>
      </c>
      <c r="E196" s="26" t="s">
        <v>81</v>
      </c>
      <c r="F196" s="27"/>
      <c r="G196" s="12" t="str">
        <f>IF($G$34="就業時間換算","",IFERROR(+G191/G193,""))</f>
        <v/>
      </c>
      <c r="H196" s="13" t="str">
        <f t="shared" ref="H196:P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row>
    <row r="197" spans="2:16" ht="29.25" customHeight="1" x14ac:dyDescent="0.4">
      <c r="C197" s="9"/>
      <c r="D197" s="7">
        <f>COUNTA($D$184:D196)+1</f>
        <v>10</v>
      </c>
      <c r="E197" s="26" t="s">
        <v>82</v>
      </c>
      <c r="F197" s="28"/>
      <c r="G197" s="12" t="str">
        <f>IF($G$34="人数換算","",IFERROR(+G191/G194,""))</f>
        <v/>
      </c>
      <c r="H197" s="13" t="str">
        <f t="shared" ref="H197:P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row>
    <row r="198" spans="2:16" ht="29.25" customHeight="1" x14ac:dyDescent="0.4">
      <c r="C198" s="9"/>
      <c r="D198" s="7">
        <f>COUNTA($D$184:D197)+1</f>
        <v>11</v>
      </c>
      <c r="E198" s="26" t="s">
        <v>83</v>
      </c>
      <c r="F198" s="27" t="s">
        <v>84</v>
      </c>
      <c r="G198" s="14"/>
      <c r="H198" s="56" t="str">
        <f>IFERROR((H196-G196)/G196,"")</f>
        <v/>
      </c>
      <c r="I198" s="57" t="str">
        <f t="shared" ref="I198:P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row>
    <row r="199" spans="2:16"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row>
    <row r="200" spans="2:16" ht="29.25" customHeight="1" x14ac:dyDescent="0.4">
      <c r="C200" s="9"/>
      <c r="D200" s="7">
        <f>COUNTA($D$184:D199)+1</f>
        <v>13</v>
      </c>
      <c r="E200" s="26" t="s">
        <v>87</v>
      </c>
      <c r="F200" s="27"/>
      <c r="G200" s="83" t="str">
        <f>IFERROR(+G192/G195,"")</f>
        <v/>
      </c>
      <c r="H200" s="84" t="str">
        <f>IFERROR(+H192/H195,"")</f>
        <v/>
      </c>
      <c r="I200" s="84" t="str">
        <f t="shared" ref="I200:P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row>
    <row r="201" spans="2:16" ht="29.25" customHeight="1" x14ac:dyDescent="0.4">
      <c r="D201" s="7">
        <f>COUNTA($D$184:D200)+1</f>
        <v>14</v>
      </c>
      <c r="E201" s="26" t="s">
        <v>88</v>
      </c>
      <c r="F201" s="27" t="s">
        <v>84</v>
      </c>
      <c r="G201" s="14"/>
      <c r="H201" s="56" t="str">
        <f>IFERROR((H200-G200)/G200,"")</f>
        <v/>
      </c>
      <c r="I201" s="57" t="str">
        <f>IFERROR((I200-H200)/H200,"")</f>
        <v/>
      </c>
      <c r="J201" s="56" t="str">
        <f t="shared" ref="J201:P201" si="65">IFERROR((J200-I200)/I200,"")</f>
        <v/>
      </c>
      <c r="K201" s="56" t="str">
        <f t="shared" si="65"/>
        <v/>
      </c>
      <c r="L201" s="56" t="str">
        <f t="shared" si="65"/>
        <v/>
      </c>
      <c r="M201" s="56" t="str">
        <f t="shared" si="65"/>
        <v/>
      </c>
      <c r="N201" s="56" t="str">
        <f t="shared" si="65"/>
        <v/>
      </c>
      <c r="O201" s="56" t="str">
        <f t="shared" si="65"/>
        <v/>
      </c>
      <c r="P201" s="56" t="str">
        <f t="shared" si="65"/>
        <v/>
      </c>
    </row>
    <row r="202" spans="2:16" x14ac:dyDescent="0.4">
      <c r="E202" s="50"/>
    </row>
    <row r="203" spans="2:16" ht="19.5" x14ac:dyDescent="0.4">
      <c r="B203" s="22" t="s">
        <v>140</v>
      </c>
      <c r="C203" s="77"/>
      <c r="G203" s="11"/>
      <c r="H203" s="11"/>
    </row>
    <row r="204" spans="2:16" x14ac:dyDescent="0.4">
      <c r="C204" s="86" t="s">
        <v>141</v>
      </c>
      <c r="D204" s="86" t="s">
        <v>142</v>
      </c>
      <c r="E204" s="78"/>
      <c r="F204" s="49"/>
    </row>
    <row r="205" spans="2:16" x14ac:dyDescent="0.4">
      <c r="C205" s="9"/>
      <c r="D205" s="80" t="s">
        <v>143</v>
      </c>
      <c r="E205" s="79"/>
      <c r="F205" s="6"/>
    </row>
    <row r="206" spans="2:16" x14ac:dyDescent="0.4">
      <c r="C206" s="9"/>
      <c r="D206" s="80" t="s">
        <v>144</v>
      </c>
      <c r="E206" s="79"/>
      <c r="F206" s="6"/>
    </row>
    <row r="207" spans="2:16" x14ac:dyDescent="0.4">
      <c r="D207" s="81" t="s">
        <v>145</v>
      </c>
      <c r="F207" s="10"/>
    </row>
    <row r="208" spans="2:16"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IF(OR($Q$91="",$P$91="",$Q$91&lt;$P$91),"非該当","該当")</f>
        <v>非該当</v>
      </c>
      <c r="I223" s="51" t="str">
        <f>IF($G109="","－",IF(OR($Q$110="",$P$110="",$Q$110&lt;$P$110),"非該当","該当"))</f>
        <v>－</v>
      </c>
      <c r="J223" s="51" t="str">
        <f>IF($G128="","－",IF(OR($Q$129="",$P$129="",$Q$129&lt;$P$129),"非該当","該当"))</f>
        <v>－</v>
      </c>
      <c r="K223" s="51" t="str">
        <f>IF($G147="","－",IF(OR($Q$148="",$P$148="",$Q$148&lt;$P$148),"非該当","該当"))</f>
        <v>－</v>
      </c>
      <c r="L223" s="51" t="str">
        <f>IF($G166="","－",IF(OR($Q$167="",$P$167="",$Q$167&lt;$P$167),"非該当","該当"))</f>
        <v>－</v>
      </c>
      <c r="M223" s="51" t="str">
        <f>IF($G185="","－",IF(OR($Q$186="",$P$186="",$Q$186&lt;$P$186),"非該当","該当"))</f>
        <v>－</v>
      </c>
      <c r="N223" s="6"/>
    </row>
    <row r="224" spans="2:14" ht="37.5" x14ac:dyDescent="0.4">
      <c r="D224" s="7">
        <v>8</v>
      </c>
      <c r="E224" s="45" t="s">
        <v>165</v>
      </c>
      <c r="F224" s="41" t="s">
        <v>160</v>
      </c>
      <c r="G224" s="52" t="str">
        <f>IF(COUNTIF(H224:M224,"非該当")&gt;0,"非該当","該当")</f>
        <v>非該当</v>
      </c>
      <c r="H224" s="51" t="str">
        <f>IF($N92="－","－",IF(OR($N$92="",$P$91="",$N$92&lt;$P$91),"非該当","該当"))</f>
        <v>非該当</v>
      </c>
      <c r="I224" s="51" t="str">
        <f>IF(OR($G109="",N111="－"),"－",IF(OR($N$111="",$P$110="",$N$111&lt;$P$110),"非該当","該当"))</f>
        <v>－</v>
      </c>
      <c r="J224" s="51" t="str">
        <f>IF(OR($G128="",$N130="－"),"－",IF(OR($N$130="",$P$129="",$N$130&lt;$P$129),"非該当","該当"))</f>
        <v>－</v>
      </c>
      <c r="K224" s="51" t="str">
        <f>IF(OR($G147="",$N149="－"),"－",IF(OR($N$149="",$P$148="",$N$149&lt;$P$148),"非該当","該当"))</f>
        <v>－</v>
      </c>
      <c r="L224" s="51" t="str">
        <f>IF(OR($G166="",$N168="－"),"－",IF(OR($N$168="",$P$167="",$N$168&lt;$P$167),"非該当","該当"))</f>
        <v>－</v>
      </c>
      <c r="M224" s="51" t="str">
        <f>IF(OR($G185="",$N187="－"),"－",IF(OR($N$187="",$P$186="",$N$187&lt;$P$186),"非該当","該当"))</f>
        <v>－</v>
      </c>
      <c r="N224" s="6"/>
    </row>
    <row r="225" spans="4:14" ht="37.5" x14ac:dyDescent="0.4">
      <c r="D225" s="7">
        <v>9</v>
      </c>
      <c r="E225" s="45" t="s">
        <v>166</v>
      </c>
      <c r="F225" s="41" t="s">
        <v>167</v>
      </c>
      <c r="G225" s="51" t="s">
        <v>130</v>
      </c>
      <c r="J225" s="55"/>
      <c r="N225" s="6"/>
    </row>
  </sheetData>
  <sheetProtection algorithmName="SHA-512" hashValue="ldYEx+misoVdSEe2mxzivAo92OT3khMinLWJkJhTeIirnsB/TP3Y6O0R7+1vHqnHmmmFmHFnu512+IDsZuGHig==" saltValue="0B2cKds6Nc4jxFS3L4pVuw==" spinCount="100000" sheet="1" objects="1" scenarios="1"/>
  <dataConsolidate/>
  <mergeCells count="6">
    <mergeCell ref="P91:P92"/>
    <mergeCell ref="P110:P111"/>
    <mergeCell ref="P129:P130"/>
    <mergeCell ref="P148:P149"/>
    <mergeCell ref="P167:P168"/>
    <mergeCell ref="P186:P187"/>
  </mergeCells>
  <phoneticPr fontId="1"/>
  <conditionalFormatting sqref="G225 G216:G220 G222:M224">
    <cfRule type="expression" dxfId="9" priority="10">
      <formula>G216="非該当"</formula>
    </cfRule>
  </conditionalFormatting>
  <conditionalFormatting sqref="D109:P125">
    <cfRule type="expression" dxfId="8" priority="6">
      <formula>$G$86=""</formula>
    </cfRule>
  </conditionalFormatting>
  <conditionalFormatting sqref="D128:P144">
    <cfRule type="expression" dxfId="7" priority="5">
      <formula>$H$86=""</formula>
    </cfRule>
  </conditionalFormatting>
  <conditionalFormatting sqref="D147:P163">
    <cfRule type="expression" dxfId="6" priority="4">
      <formula>$I$86=""</formula>
    </cfRule>
  </conditionalFormatting>
  <conditionalFormatting sqref="D166:P182">
    <cfRule type="expression" dxfId="5" priority="3">
      <formula>$J$86=""</formula>
    </cfRule>
  </conditionalFormatting>
  <conditionalFormatting sqref="D185:P201">
    <cfRule type="expression" dxfId="4" priority="2">
      <formula>$K$86=""</formula>
    </cfRule>
  </conditionalFormatting>
  <conditionalFormatting sqref="C5:F5">
    <cfRule type="expression" dxfId="3" priority="1">
      <formula>$C$5&lt;&gt;""</formula>
    </cfRule>
  </conditionalFormatting>
  <conditionalFormatting sqref="D36:P36 D39:P39 D41:P41 D45:P45 D75:P75 D77:P77 D81:P81 D99:P99 D102:P102 D104:P104 D118:P118 D121:P121 D123:P123 D137:P137 D140:P140 D142:P142 D156:P156 D159:P159 D161:P161 D175:P175 D178:P178 D180:P180 D194:P194 D197:P197 D199:P199 D72:P72">
    <cfRule type="expression" dxfId="2" priority="8">
      <formula>$G$34&lt;&gt;"就業時間換算"</formula>
    </cfRule>
  </conditionalFormatting>
  <conditionalFormatting sqref="D35:P35 D38:P38 D40:P40 D44:P44 D71:P71 D74:P74 D76:P76 D80:P80 D98:P98 D101:P101 D103:P103 D117:P117 D120:P120 D122:P122 D136:P136 D139:P139 D141:P141 D155:P155 D158:P158 D160:P160 D174:P174 D177:P177 D179:P179 D193:P193 D196:P196 D198:P198">
    <cfRule type="expression" dxfId="1" priority="7">
      <formula>$G$34&lt;&gt;"人数換算"</formula>
    </cfRule>
  </conditionalFormatting>
  <conditionalFormatting sqref="G27:P33 G35:P45 G64:P81 G96:P106 G115:P125 G134:P144 G153:P163 G172:P182 G191:P201">
    <cfRule type="expression" dxfId="0" priority="9">
      <formula>G$13="－"</formula>
    </cfRule>
  </conditionalFormatting>
  <dataValidations count="14">
    <dataValidation type="list" allowBlank="1" showInputMessage="1" showErrorMessage="1" sqref="E12" xr:uid="{4C70C2E8-C6B6-433B-92E1-8D8E179352CF}">
      <formula1>$G$12:$P$12</formula1>
    </dataValidation>
    <dataValidation type="list" imeMode="halfAlpha" allowBlank="1" showInputMessage="1" showErrorMessage="1" sqref="G34" xr:uid="{6FA806CB-A44C-4E77-9895-AC736037BDD6}">
      <formula1>"人数換算,就業時間換算"</formula1>
    </dataValidation>
    <dataValidation type="list" allowBlank="1" showInputMessage="1" showErrorMessage="1" sqref="G92" xr:uid="{94C4229B-8810-4CB0-A319-E5E9B3AB5322}">
      <formula1>INDIRECT($G$91)</formula1>
    </dataValidation>
    <dataValidation type="list" allowBlank="1" showInputMessage="1" showErrorMessage="1" sqref="G111" xr:uid="{F63165BB-C13E-40E9-B893-599B772E8E95}">
      <formula1>INDIRECT($G$110)</formula1>
    </dataValidation>
    <dataValidation type="list" allowBlank="1" showInputMessage="1" showErrorMessage="1" sqref="G130" xr:uid="{CD361614-0CB4-4384-A205-58DCB1E0FC24}">
      <formula1>INDIRECT($G$129)</formula1>
    </dataValidation>
    <dataValidation type="list" allowBlank="1" showInputMessage="1" showErrorMessage="1" sqref="G149" xr:uid="{23D43142-5E95-4289-AB92-7DF03B720D49}">
      <formula1>INDIRECT($G$148)</formula1>
    </dataValidation>
    <dataValidation type="list" allowBlank="1" showInputMessage="1" showErrorMessage="1" sqref="G168" xr:uid="{DFD75285-E501-4223-AFB8-03B12A20068E}">
      <formula1>INDIRECT($G$167)</formula1>
    </dataValidation>
    <dataValidation type="list" allowBlank="1" showInputMessage="1" showErrorMessage="1" sqref="G187" xr:uid="{996B759A-269F-4B91-9C0F-AAAF04668C9E}">
      <formula1>INDIRECT($G$186)</formula1>
    </dataValidation>
    <dataValidation type="list" allowBlank="1" showInputMessage="1" showErrorMessage="1" sqref="G57" xr:uid="{AC162BF9-CB63-4F04-BA6F-1F9C4B7D41A0}">
      <formula1>INDIRECT($G$56)</formula1>
    </dataValidation>
    <dataValidation operator="lessThanOrEqual" allowBlank="1" showInputMessage="1" showErrorMessage="1" sqref="E9" xr:uid="{C1F606BF-1E35-4586-BF93-FC4FA329A777}"/>
    <dataValidation type="date" allowBlank="1" showInputMessage="1" showErrorMessage="1" error="補助事業期間内（2026年12月31日まで）の日付を入力してください" sqref="E10" xr:uid="{80B90ACA-28A1-43DE-9C95-2C4864D0E91A}">
      <formula1>45412</formula1>
      <formula2>46387</formula2>
    </dataValidation>
    <dataValidation operator="greaterThanOrEqual" allowBlank="1" showInputMessage="1" showErrorMessage="1" error="2024年3月1日以降の日付を入力ください" sqref="E7" xr:uid="{958E1DD9-9F5F-40E8-9F0C-0DC24608183E}"/>
    <dataValidation imeMode="halfAlpha" allowBlank="1" showInputMessage="1" showErrorMessage="1" sqref="G16:I24 G42:P42 G191:P195 G64:P69 G105:P105 G78:P78 G48:I51 G172:P176 G96:P100 G143:P143 G115:P119 G162:P162 G134:P138 G181:P181 G153:P157 G200:P200 G124:P124 G35:P37 G71:P73 G82 G27:P32" xr:uid="{DD254FF7-95EF-4572-8B87-62F479F6482A}"/>
    <dataValidation type="list" allowBlank="1" showInputMessage="1" showErrorMessage="1" sqref="G54:G55" xr:uid="{3BC92C81-6C5C-47C1-B5DD-DFAE375795D1}">
      <formula1>"該当,非該当"</formula1>
    </dataValidation>
  </dataValidations>
  <hyperlinks>
    <hyperlink ref="H54" r:id="rId1" xr:uid="{F5355CC2-4A8B-4043-AAD1-E375E23C8B19}"/>
    <hyperlink ref="H55" r:id="rId2" xr:uid="{0F8258F7-76C9-4E84-AD5F-8DC25949C62A}"/>
    <hyperlink ref="E58" r:id="rId3" xr:uid="{5DD5544C-7C9C-41EB-8134-D2CE7CE6377D}"/>
    <hyperlink ref="E93" r:id="rId4" xr:uid="{05CA32C2-B6B6-491C-8A80-718D37A8B172}"/>
    <hyperlink ref="E112" r:id="rId5" xr:uid="{4BE8AE0F-E085-4898-9F1E-BCD3055DB744}"/>
    <hyperlink ref="E131" r:id="rId6" xr:uid="{5282F0BD-4732-480F-BC28-01A9A5B57C33}"/>
    <hyperlink ref="E150" r:id="rId7" xr:uid="{97179480-481D-46E9-8B03-57D4E99180D3}"/>
    <hyperlink ref="E169" r:id="rId8" xr:uid="{69100452-AB17-4FF9-9803-AE1F3327495B}"/>
    <hyperlink ref="E188" r:id="rId9" xr:uid="{B2C9EF0A-5DF4-4986-9327-8F47B914C68B}"/>
    <hyperlink ref="Q50" r:id="rId10" xr:uid="{B68B6B63-F729-42B0-99F4-5F3AF8CFF6A8}"/>
    <hyperlink ref="Q48" r:id="rId11" xr:uid="{C3C86255-D713-4495-9D09-74563713497C}"/>
    <hyperlink ref="Q51" r:id="rId12" xr:uid="{66D6F789-2E38-45D6-9A5E-E3BAC802ADDB}"/>
  </hyperlinks>
  <pageMargins left="0.23622047244094491" right="0.23622047244094491" top="0.74803149606299213" bottom="0.74803149606299213" header="0.31496062992125984" footer="0.31496062992125984"/>
  <pageSetup paperSize="9" scale="36"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7730FFDC-1464-4E3F-AF2B-40AA62D37386}">
          <x14:formula1>
            <xm:f>【参考】業種!$G$2:$X$2</xm:f>
          </x14:formula1>
          <xm:sqref>G91 G110 G129 G148 G167 G186</xm:sqref>
        </x14:dataValidation>
        <x14:dataValidation type="list" allowBlank="1" showInputMessage="1" showErrorMessage="1" xr:uid="{4027F349-FD3C-463C-9923-88325FD9BD75}">
          <x14:formula1>
            <xm:f>【参考】業種!$E$2:$X$2</xm:f>
          </x14:formula1>
          <xm:sqref>G56</xm:sqref>
        </x14:dataValidation>
        <x14:dataValidation type="list" allowBlank="1" showInputMessage="1" showErrorMessage="1" xr:uid="{3738177E-0775-47AF-AD62-A8D07E71A87A}">
          <x14:formula1>
            <xm:f>【参考】最低賃金の5年間の年平均の年平均上昇率!$B$4:$B$50</xm:f>
          </x14:formula1>
          <xm:sqref>H86:K86 G85:G86</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3911D-F31E-4917-BF0D-79F567EC2102}">
  <sheetPr codeName="Sheet16"/>
  <dimension ref="B1:X101"/>
  <sheetViews>
    <sheetView showGridLines="0" zoomScale="85" zoomScaleNormal="85" workbookViewId="0">
      <pane ySplit="2" topLeftCell="A3" activePane="bottomLeft" state="frozen"/>
      <selection pane="bottomLeft" activeCell="A3" sqref="A3"/>
    </sheetView>
  </sheetViews>
  <sheetFormatPr defaultColWidth="9" defaultRowHeight="18.75" x14ac:dyDescent="0.4"/>
  <cols>
    <col min="1" max="1" width="2.875" style="1" customWidth="1"/>
    <col min="2" max="2" width="38.375" style="1" bestFit="1" customWidth="1"/>
    <col min="3" max="3" width="51.75" style="1" bestFit="1" customWidth="1"/>
    <col min="4" max="4" width="5" style="1" customWidth="1"/>
    <col min="5" max="24" width="54.125" style="1" customWidth="1"/>
    <col min="25" max="25" width="22.625" style="1" bestFit="1" customWidth="1"/>
    <col min="26" max="26" width="26.75" style="1" bestFit="1" customWidth="1"/>
    <col min="27" max="27" width="24.75" style="1" bestFit="1" customWidth="1"/>
    <col min="28" max="28" width="18.5" style="1" bestFit="1" customWidth="1"/>
    <col min="29" max="16384" width="9" style="1"/>
  </cols>
  <sheetData>
    <row r="1" spans="2:24" ht="14.45" customHeight="1" x14ac:dyDescent="0.4"/>
    <row r="2" spans="2:24" x14ac:dyDescent="0.4">
      <c r="B2" s="40" t="s">
        <v>210</v>
      </c>
      <c r="C2" s="41" t="s">
        <v>211</v>
      </c>
      <c r="E2" s="40" t="s">
        <v>212</v>
      </c>
      <c r="F2" s="40" t="s">
        <v>213</v>
      </c>
      <c r="G2" s="40" t="s">
        <v>214</v>
      </c>
      <c r="H2" s="40" t="s">
        <v>215</v>
      </c>
      <c r="I2" s="40" t="s">
        <v>216</v>
      </c>
      <c r="J2" s="40" t="s">
        <v>217</v>
      </c>
      <c r="K2" s="40" t="s">
        <v>218</v>
      </c>
      <c r="L2" s="40" t="s">
        <v>219</v>
      </c>
      <c r="M2" s="40" t="s">
        <v>220</v>
      </c>
      <c r="N2" s="40" t="s">
        <v>221</v>
      </c>
      <c r="O2" s="40" t="s">
        <v>222</v>
      </c>
      <c r="P2" s="40" t="s">
        <v>223</v>
      </c>
      <c r="Q2" s="40" t="s">
        <v>224</v>
      </c>
      <c r="R2" s="40" t="s">
        <v>225</v>
      </c>
      <c r="S2" s="40" t="s">
        <v>226</v>
      </c>
      <c r="T2" s="40" t="s">
        <v>227</v>
      </c>
      <c r="U2" s="40" t="s">
        <v>228</v>
      </c>
      <c r="V2" s="40" t="s">
        <v>229</v>
      </c>
      <c r="W2" s="40" t="s">
        <v>230</v>
      </c>
      <c r="X2" s="40" t="s">
        <v>231</v>
      </c>
    </row>
    <row r="3" spans="2:24" x14ac:dyDescent="0.4">
      <c r="B3" s="34" t="s">
        <v>232</v>
      </c>
      <c r="C3" s="33" t="s">
        <v>233</v>
      </c>
      <c r="E3" s="33" t="s">
        <v>233</v>
      </c>
      <c r="F3" s="33" t="s">
        <v>234</v>
      </c>
      <c r="G3" s="33" t="s">
        <v>235</v>
      </c>
      <c r="H3" s="33" t="s">
        <v>236</v>
      </c>
      <c r="I3" s="33" t="s">
        <v>237</v>
      </c>
      <c r="J3" s="33" t="s">
        <v>238</v>
      </c>
      <c r="K3" s="33" t="s">
        <v>239</v>
      </c>
      <c r="L3" s="33" t="s">
        <v>240</v>
      </c>
      <c r="M3" s="33" t="s">
        <v>241</v>
      </c>
      <c r="N3" s="33" t="s">
        <v>242</v>
      </c>
      <c r="O3" s="33" t="s">
        <v>243</v>
      </c>
      <c r="P3" s="33" t="s">
        <v>244</v>
      </c>
      <c r="Q3" s="33" t="s">
        <v>245</v>
      </c>
      <c r="R3" s="33" t="s">
        <v>246</v>
      </c>
      <c r="S3" s="33" t="s">
        <v>247</v>
      </c>
      <c r="T3" s="33" t="s">
        <v>248</v>
      </c>
      <c r="U3" s="33" t="s">
        <v>249</v>
      </c>
      <c r="V3" s="33" t="s">
        <v>250</v>
      </c>
      <c r="W3" s="33" t="s">
        <v>251</v>
      </c>
      <c r="X3" s="33" t="s">
        <v>252</v>
      </c>
    </row>
    <row r="4" spans="2:24" x14ac:dyDescent="0.4">
      <c r="B4" s="35" t="s">
        <v>232</v>
      </c>
      <c r="C4" s="33" t="s">
        <v>253</v>
      </c>
      <c r="E4" s="33" t="s">
        <v>253</v>
      </c>
      <c r="F4" s="33" t="s">
        <v>254</v>
      </c>
      <c r="G4" s="33"/>
      <c r="H4" s="33" t="s">
        <v>255</v>
      </c>
      <c r="I4" s="33" t="s">
        <v>256</v>
      </c>
      <c r="J4" s="33" t="s">
        <v>257</v>
      </c>
      <c r="K4" s="33" t="s">
        <v>258</v>
      </c>
      <c r="L4" s="33" t="s">
        <v>259</v>
      </c>
      <c r="M4" s="33" t="s">
        <v>260</v>
      </c>
      <c r="N4" s="33" t="s">
        <v>261</v>
      </c>
      <c r="O4" s="33" t="s">
        <v>262</v>
      </c>
      <c r="P4" s="33" t="s">
        <v>263</v>
      </c>
      <c r="Q4" s="33" t="s">
        <v>264</v>
      </c>
      <c r="R4" s="33" t="s">
        <v>265</v>
      </c>
      <c r="S4" s="33" t="s">
        <v>266</v>
      </c>
      <c r="T4" s="33" t="s">
        <v>267</v>
      </c>
      <c r="U4" s="33" t="s">
        <v>268</v>
      </c>
      <c r="V4" s="33" t="s">
        <v>269</v>
      </c>
      <c r="W4" s="33" t="s">
        <v>270</v>
      </c>
      <c r="X4" s="33"/>
    </row>
    <row r="5" spans="2:24" x14ac:dyDescent="0.4">
      <c r="B5" s="33" t="s">
        <v>271</v>
      </c>
      <c r="C5" s="33" t="s">
        <v>234</v>
      </c>
      <c r="E5" s="33"/>
      <c r="F5" s="33"/>
      <c r="G5" s="33"/>
      <c r="H5" s="33" t="s">
        <v>272</v>
      </c>
      <c r="I5" s="33" t="s">
        <v>273</v>
      </c>
      <c r="J5" s="33" t="s">
        <v>274</v>
      </c>
      <c r="K5" s="33" t="s">
        <v>275</v>
      </c>
      <c r="L5" s="33" t="s">
        <v>276</v>
      </c>
      <c r="M5" s="33" t="s">
        <v>277</v>
      </c>
      <c r="N5" s="33" t="s">
        <v>278</v>
      </c>
      <c r="O5" s="33" t="s">
        <v>279</v>
      </c>
      <c r="P5" s="33" t="s">
        <v>280</v>
      </c>
      <c r="Q5" s="33" t="s">
        <v>281</v>
      </c>
      <c r="R5" s="33" t="s">
        <v>282</v>
      </c>
      <c r="S5" s="33"/>
      <c r="T5" s="33" t="s">
        <v>283</v>
      </c>
      <c r="U5" s="33"/>
      <c r="V5" s="33" t="s">
        <v>284</v>
      </c>
      <c r="W5" s="33"/>
      <c r="X5" s="33"/>
    </row>
    <row r="6" spans="2:24" x14ac:dyDescent="0.4">
      <c r="B6" s="35" t="s">
        <v>271</v>
      </c>
      <c r="C6" s="33" t="s">
        <v>254</v>
      </c>
      <c r="E6" s="33"/>
      <c r="F6" s="33"/>
      <c r="G6" s="33"/>
      <c r="H6" s="33"/>
      <c r="I6" s="33" t="s">
        <v>285</v>
      </c>
      <c r="J6" s="33" t="s">
        <v>286</v>
      </c>
      <c r="K6" s="33" t="s">
        <v>287</v>
      </c>
      <c r="L6" s="33" t="s">
        <v>288</v>
      </c>
      <c r="M6" s="33" t="s">
        <v>289</v>
      </c>
      <c r="N6" s="33" t="s">
        <v>290</v>
      </c>
      <c r="O6" s="33"/>
      <c r="P6" s="33" t="s">
        <v>291</v>
      </c>
      <c r="Q6" s="33"/>
      <c r="R6" s="33"/>
      <c r="S6" s="33"/>
      <c r="T6" s="33"/>
      <c r="U6" s="33"/>
      <c r="V6" s="33" t="s">
        <v>292</v>
      </c>
      <c r="W6" s="33"/>
      <c r="X6" s="33"/>
    </row>
    <row r="7" spans="2:24" x14ac:dyDescent="0.4">
      <c r="B7" s="33" t="s">
        <v>293</v>
      </c>
      <c r="C7" s="33" t="s">
        <v>235</v>
      </c>
      <c r="E7" s="33"/>
      <c r="F7" s="33"/>
      <c r="G7" s="33"/>
      <c r="H7" s="33"/>
      <c r="I7" s="33" t="s">
        <v>294</v>
      </c>
      <c r="J7" s="33"/>
      <c r="K7" s="33" t="s">
        <v>295</v>
      </c>
      <c r="L7" s="33" t="s">
        <v>296</v>
      </c>
      <c r="M7" s="33" t="s">
        <v>297</v>
      </c>
      <c r="N7" s="33" t="s">
        <v>298</v>
      </c>
      <c r="O7" s="33"/>
      <c r="P7" s="33"/>
      <c r="Q7" s="33"/>
      <c r="R7" s="33"/>
      <c r="S7" s="33"/>
      <c r="T7" s="33"/>
      <c r="U7" s="33"/>
      <c r="V7" s="33" t="s">
        <v>299</v>
      </c>
      <c r="W7" s="33"/>
      <c r="X7" s="33"/>
    </row>
    <row r="8" spans="2:24" x14ac:dyDescent="0.4">
      <c r="B8" s="33" t="s">
        <v>300</v>
      </c>
      <c r="C8" s="33" t="s">
        <v>236</v>
      </c>
      <c r="E8" s="33"/>
      <c r="F8" s="33"/>
      <c r="G8" s="33"/>
      <c r="H8" s="33"/>
      <c r="I8" s="33" t="s">
        <v>301</v>
      </c>
      <c r="J8" s="33"/>
      <c r="K8" s="33"/>
      <c r="L8" s="33" t="s">
        <v>302</v>
      </c>
      <c r="M8" s="33" t="s">
        <v>303</v>
      </c>
      <c r="N8" s="33" t="s">
        <v>304</v>
      </c>
      <c r="O8" s="33"/>
      <c r="P8" s="33"/>
      <c r="Q8" s="33"/>
      <c r="R8" s="33"/>
      <c r="S8" s="33"/>
      <c r="T8" s="33"/>
      <c r="U8" s="33"/>
      <c r="V8" s="33" t="s">
        <v>305</v>
      </c>
      <c r="W8" s="33"/>
      <c r="X8" s="33"/>
    </row>
    <row r="9" spans="2:24" x14ac:dyDescent="0.4">
      <c r="B9" s="35" t="s">
        <v>300</v>
      </c>
      <c r="C9" s="33" t="s">
        <v>255</v>
      </c>
      <c r="E9" s="33"/>
      <c r="F9" s="33"/>
      <c r="G9" s="33"/>
      <c r="H9" s="33"/>
      <c r="I9" s="33" t="s">
        <v>306</v>
      </c>
      <c r="J9" s="33"/>
      <c r="K9" s="33"/>
      <c r="L9" s="33" t="s">
        <v>307</v>
      </c>
      <c r="M9" s="33" t="s">
        <v>308</v>
      </c>
      <c r="N9" s="33"/>
      <c r="O9" s="33"/>
      <c r="P9" s="33"/>
      <c r="Q9" s="33"/>
      <c r="R9" s="33"/>
      <c r="S9" s="33"/>
      <c r="T9" s="33"/>
      <c r="U9" s="33"/>
      <c r="V9" s="33" t="s">
        <v>309</v>
      </c>
      <c r="W9" s="33"/>
      <c r="X9" s="33"/>
    </row>
    <row r="10" spans="2:24" x14ac:dyDescent="0.4">
      <c r="B10" s="35" t="s">
        <v>300</v>
      </c>
      <c r="C10" s="33" t="s">
        <v>272</v>
      </c>
      <c r="E10" s="33"/>
      <c r="F10" s="33"/>
      <c r="G10" s="33"/>
      <c r="H10" s="33"/>
      <c r="I10" s="33" t="s">
        <v>310</v>
      </c>
      <c r="J10" s="33"/>
      <c r="K10" s="33"/>
      <c r="L10" s="33" t="s">
        <v>311</v>
      </c>
      <c r="M10" s="33" t="s">
        <v>312</v>
      </c>
      <c r="N10" s="33"/>
      <c r="O10" s="33"/>
      <c r="P10" s="33"/>
      <c r="Q10" s="33"/>
      <c r="R10" s="33"/>
      <c r="S10" s="33"/>
      <c r="T10" s="33"/>
      <c r="U10" s="33"/>
      <c r="V10" s="33" t="s">
        <v>313</v>
      </c>
      <c r="W10" s="33"/>
      <c r="X10" s="33"/>
    </row>
    <row r="11" spans="2:24" x14ac:dyDescent="0.4">
      <c r="B11" s="33" t="s">
        <v>314</v>
      </c>
      <c r="C11" s="33" t="s">
        <v>237</v>
      </c>
      <c r="E11" s="33"/>
      <c r="F11" s="33"/>
      <c r="G11" s="33"/>
      <c r="H11" s="33"/>
      <c r="I11" s="33" t="s">
        <v>315</v>
      </c>
      <c r="J11" s="33"/>
      <c r="K11" s="33"/>
      <c r="L11" s="33"/>
      <c r="M11" s="33" t="s">
        <v>316</v>
      </c>
      <c r="N11" s="33"/>
      <c r="O11" s="33"/>
      <c r="P11" s="33"/>
      <c r="Q11" s="33"/>
      <c r="R11" s="33"/>
      <c r="S11" s="33"/>
      <c r="T11" s="33"/>
      <c r="U11" s="33"/>
      <c r="V11" s="33" t="s">
        <v>317</v>
      </c>
      <c r="W11" s="33"/>
      <c r="X11" s="33"/>
    </row>
    <row r="12" spans="2:24" x14ac:dyDescent="0.4">
      <c r="B12" s="35" t="s">
        <v>314</v>
      </c>
      <c r="C12" s="33" t="s">
        <v>256</v>
      </c>
      <c r="E12" s="33"/>
      <c r="F12" s="33"/>
      <c r="G12" s="33"/>
      <c r="H12" s="33"/>
      <c r="I12" s="33" t="s">
        <v>318</v>
      </c>
      <c r="J12" s="33"/>
      <c r="K12" s="33"/>
      <c r="L12" s="33"/>
      <c r="M12" s="33" t="s">
        <v>319</v>
      </c>
      <c r="N12" s="33"/>
      <c r="O12" s="33"/>
      <c r="P12" s="33"/>
      <c r="Q12" s="33"/>
      <c r="R12" s="33"/>
      <c r="S12" s="33"/>
      <c r="T12" s="33"/>
      <c r="U12" s="33"/>
      <c r="V12" s="33"/>
      <c r="W12" s="33"/>
      <c r="X12" s="33"/>
    </row>
    <row r="13" spans="2:24" x14ac:dyDescent="0.4">
      <c r="B13" s="35" t="s">
        <v>314</v>
      </c>
      <c r="C13" s="33" t="s">
        <v>273</v>
      </c>
      <c r="E13" s="33"/>
      <c r="F13" s="33"/>
      <c r="G13" s="33"/>
      <c r="H13" s="33"/>
      <c r="I13" s="33" t="s">
        <v>320</v>
      </c>
      <c r="J13" s="33"/>
      <c r="K13" s="33"/>
      <c r="L13" s="33"/>
      <c r="M13" s="33" t="s">
        <v>321</v>
      </c>
      <c r="N13" s="33"/>
      <c r="O13" s="33"/>
      <c r="P13" s="33"/>
      <c r="Q13" s="33"/>
      <c r="R13" s="33"/>
      <c r="S13" s="33"/>
      <c r="T13" s="33"/>
      <c r="U13" s="33"/>
      <c r="V13" s="33"/>
      <c r="W13" s="33"/>
      <c r="X13" s="33"/>
    </row>
    <row r="14" spans="2:24" x14ac:dyDescent="0.4">
      <c r="B14" s="35" t="s">
        <v>314</v>
      </c>
      <c r="C14" s="33" t="s">
        <v>285</v>
      </c>
      <c r="E14" s="33"/>
      <c r="F14" s="33"/>
      <c r="G14" s="33"/>
      <c r="H14" s="33"/>
      <c r="I14" s="33" t="s">
        <v>322</v>
      </c>
      <c r="J14" s="33"/>
      <c r="K14" s="33"/>
      <c r="L14" s="33"/>
      <c r="M14" s="33" t="s">
        <v>323</v>
      </c>
      <c r="N14" s="33"/>
      <c r="O14" s="33"/>
      <c r="P14" s="33"/>
      <c r="Q14" s="33"/>
      <c r="R14" s="33"/>
      <c r="S14" s="33"/>
      <c r="T14" s="33"/>
      <c r="U14" s="33"/>
      <c r="V14" s="33"/>
      <c r="W14" s="33"/>
      <c r="X14" s="33"/>
    </row>
    <row r="15" spans="2:24" x14ac:dyDescent="0.4">
      <c r="B15" s="35" t="s">
        <v>314</v>
      </c>
      <c r="C15" s="33" t="s">
        <v>294</v>
      </c>
      <c r="E15" s="33"/>
      <c r="F15" s="33"/>
      <c r="G15" s="33"/>
      <c r="H15" s="33"/>
      <c r="I15" s="33" t="s">
        <v>324</v>
      </c>
      <c r="J15" s="33"/>
      <c r="K15" s="33"/>
      <c r="L15" s="33"/>
      <c r="M15" s="33"/>
      <c r="N15" s="33"/>
      <c r="O15" s="33"/>
      <c r="P15" s="33"/>
      <c r="Q15" s="33"/>
      <c r="R15" s="33"/>
      <c r="S15" s="33"/>
      <c r="T15" s="33"/>
      <c r="U15" s="33"/>
      <c r="V15" s="33"/>
      <c r="W15" s="33"/>
      <c r="X15" s="33"/>
    </row>
    <row r="16" spans="2:24" x14ac:dyDescent="0.4">
      <c r="B16" s="35" t="s">
        <v>314</v>
      </c>
      <c r="C16" s="33" t="s">
        <v>301</v>
      </c>
      <c r="E16" s="33"/>
      <c r="F16" s="33"/>
      <c r="G16" s="33"/>
      <c r="H16" s="33"/>
      <c r="I16" s="33" t="s">
        <v>325</v>
      </c>
      <c r="J16" s="33"/>
      <c r="K16" s="33"/>
      <c r="L16" s="33"/>
      <c r="M16" s="33"/>
      <c r="N16" s="33"/>
      <c r="O16" s="33"/>
      <c r="P16" s="33"/>
      <c r="Q16" s="33"/>
      <c r="R16" s="33"/>
      <c r="S16" s="33"/>
      <c r="T16" s="33"/>
      <c r="U16" s="33"/>
      <c r="V16" s="33"/>
      <c r="W16" s="33"/>
      <c r="X16" s="33"/>
    </row>
    <row r="17" spans="2:24" x14ac:dyDescent="0.4">
      <c r="B17" s="35" t="s">
        <v>314</v>
      </c>
      <c r="C17" s="33" t="s">
        <v>306</v>
      </c>
      <c r="E17" s="33"/>
      <c r="F17" s="33"/>
      <c r="G17" s="33"/>
      <c r="H17" s="33"/>
      <c r="I17" s="33" t="s">
        <v>326</v>
      </c>
      <c r="J17" s="33"/>
      <c r="K17" s="33"/>
      <c r="L17" s="33"/>
      <c r="M17" s="33"/>
      <c r="N17" s="33"/>
      <c r="O17" s="33"/>
      <c r="P17" s="33"/>
      <c r="Q17" s="33"/>
      <c r="R17" s="33"/>
      <c r="S17" s="33"/>
      <c r="T17" s="33"/>
      <c r="U17" s="33"/>
      <c r="V17" s="33"/>
      <c r="W17" s="33"/>
      <c r="X17" s="33"/>
    </row>
    <row r="18" spans="2:24" x14ac:dyDescent="0.4">
      <c r="B18" s="35" t="s">
        <v>314</v>
      </c>
      <c r="C18" s="33" t="s">
        <v>310</v>
      </c>
      <c r="E18" s="33"/>
      <c r="F18" s="33"/>
      <c r="G18" s="33"/>
      <c r="H18" s="33"/>
      <c r="I18" s="33" t="s">
        <v>327</v>
      </c>
      <c r="J18" s="33"/>
      <c r="K18" s="33"/>
      <c r="L18" s="33"/>
      <c r="M18" s="33"/>
      <c r="N18" s="33"/>
      <c r="O18" s="33"/>
      <c r="P18" s="33"/>
      <c r="Q18" s="33"/>
      <c r="R18" s="33"/>
      <c r="S18" s="33"/>
      <c r="T18" s="33"/>
      <c r="U18" s="33"/>
      <c r="V18" s="33"/>
      <c r="W18" s="33"/>
      <c r="X18" s="33"/>
    </row>
    <row r="19" spans="2:24" x14ac:dyDescent="0.4">
      <c r="B19" s="35" t="s">
        <v>314</v>
      </c>
      <c r="C19" s="33" t="s">
        <v>315</v>
      </c>
      <c r="E19" s="33"/>
      <c r="F19" s="33"/>
      <c r="G19" s="33"/>
      <c r="H19" s="33"/>
      <c r="I19" s="33" t="s">
        <v>328</v>
      </c>
      <c r="J19" s="33"/>
      <c r="K19" s="33"/>
      <c r="L19" s="33"/>
      <c r="M19" s="33"/>
      <c r="N19" s="33"/>
      <c r="O19" s="33"/>
      <c r="P19" s="33"/>
      <c r="Q19" s="33"/>
      <c r="R19" s="33"/>
      <c r="S19" s="33"/>
      <c r="T19" s="33"/>
      <c r="U19" s="33"/>
      <c r="V19" s="33"/>
      <c r="W19" s="33"/>
      <c r="X19" s="33"/>
    </row>
    <row r="20" spans="2:24" x14ac:dyDescent="0.4">
      <c r="B20" s="35" t="s">
        <v>314</v>
      </c>
      <c r="C20" s="33" t="s">
        <v>318</v>
      </c>
      <c r="E20" s="33"/>
      <c r="F20" s="33"/>
      <c r="G20" s="33"/>
      <c r="H20" s="33"/>
      <c r="I20" s="33" t="s">
        <v>329</v>
      </c>
      <c r="J20" s="33"/>
      <c r="K20" s="33"/>
      <c r="L20" s="33"/>
      <c r="M20" s="33"/>
      <c r="N20" s="33"/>
      <c r="O20" s="33"/>
      <c r="P20" s="33"/>
      <c r="Q20" s="33"/>
      <c r="R20" s="33"/>
      <c r="S20" s="33"/>
      <c r="T20" s="33"/>
      <c r="U20" s="33"/>
      <c r="V20" s="33"/>
      <c r="W20" s="33"/>
      <c r="X20" s="33"/>
    </row>
    <row r="21" spans="2:24" x14ac:dyDescent="0.4">
      <c r="B21" s="35" t="s">
        <v>314</v>
      </c>
      <c r="C21" s="33" t="s">
        <v>320</v>
      </c>
      <c r="E21" s="33"/>
      <c r="F21" s="33"/>
      <c r="G21" s="33"/>
      <c r="H21" s="33"/>
      <c r="I21" s="33" t="s">
        <v>330</v>
      </c>
      <c r="J21" s="33"/>
      <c r="K21" s="33"/>
      <c r="L21" s="33"/>
      <c r="M21" s="33"/>
      <c r="N21" s="33"/>
      <c r="O21" s="33"/>
      <c r="P21" s="33"/>
      <c r="Q21" s="33"/>
      <c r="R21" s="33"/>
      <c r="S21" s="33"/>
      <c r="T21" s="33"/>
      <c r="U21" s="33"/>
      <c r="V21" s="33"/>
      <c r="W21" s="33"/>
      <c r="X21" s="33"/>
    </row>
    <row r="22" spans="2:24" x14ac:dyDescent="0.4">
      <c r="B22" s="35" t="s">
        <v>314</v>
      </c>
      <c r="C22" s="33" t="s">
        <v>322</v>
      </c>
      <c r="E22" s="33"/>
      <c r="F22" s="33"/>
      <c r="G22" s="33"/>
      <c r="H22" s="33"/>
      <c r="I22" s="33" t="s">
        <v>331</v>
      </c>
      <c r="J22" s="33"/>
      <c r="K22" s="33"/>
      <c r="L22" s="33"/>
      <c r="M22" s="33"/>
      <c r="N22" s="33"/>
      <c r="O22" s="33"/>
      <c r="P22" s="33"/>
      <c r="Q22" s="33"/>
      <c r="R22" s="33"/>
      <c r="S22" s="33"/>
      <c r="T22" s="33"/>
      <c r="U22" s="33"/>
      <c r="V22" s="33"/>
      <c r="W22" s="33"/>
      <c r="X22" s="33"/>
    </row>
    <row r="23" spans="2:24" x14ac:dyDescent="0.4">
      <c r="B23" s="35" t="s">
        <v>314</v>
      </c>
      <c r="C23" s="33" t="s">
        <v>324</v>
      </c>
      <c r="E23" s="33"/>
      <c r="F23" s="33"/>
      <c r="G23" s="33"/>
      <c r="H23" s="33"/>
      <c r="I23" s="33" t="s">
        <v>332</v>
      </c>
      <c r="J23" s="33"/>
      <c r="K23" s="33"/>
      <c r="L23" s="33"/>
      <c r="M23" s="33"/>
      <c r="N23" s="33"/>
      <c r="O23" s="33"/>
      <c r="P23" s="33"/>
      <c r="Q23" s="33"/>
      <c r="R23" s="33"/>
      <c r="S23" s="33"/>
      <c r="T23" s="33"/>
      <c r="U23" s="33"/>
      <c r="V23" s="33"/>
      <c r="W23" s="33"/>
      <c r="X23" s="33"/>
    </row>
    <row r="24" spans="2:24" x14ac:dyDescent="0.4">
      <c r="B24" s="35" t="s">
        <v>314</v>
      </c>
      <c r="C24" s="33" t="s">
        <v>325</v>
      </c>
      <c r="E24" s="33"/>
      <c r="F24" s="33"/>
      <c r="G24" s="33"/>
      <c r="H24" s="33"/>
      <c r="I24" s="33" t="s">
        <v>333</v>
      </c>
      <c r="J24" s="33"/>
      <c r="K24" s="33"/>
      <c r="L24" s="33"/>
      <c r="M24" s="33"/>
      <c r="N24" s="33"/>
      <c r="O24" s="33"/>
      <c r="P24" s="33"/>
      <c r="Q24" s="33"/>
      <c r="R24" s="33"/>
      <c r="S24" s="33"/>
      <c r="T24" s="33"/>
      <c r="U24" s="33"/>
      <c r="V24" s="33"/>
      <c r="W24" s="33"/>
      <c r="X24" s="33"/>
    </row>
    <row r="25" spans="2:24" x14ac:dyDescent="0.4">
      <c r="B25" s="35" t="s">
        <v>314</v>
      </c>
      <c r="C25" s="33" t="s">
        <v>326</v>
      </c>
      <c r="E25" s="33"/>
      <c r="F25" s="33"/>
      <c r="G25" s="33"/>
      <c r="H25" s="33"/>
      <c r="I25" s="33" t="s">
        <v>334</v>
      </c>
      <c r="J25" s="33"/>
      <c r="K25" s="33"/>
      <c r="L25" s="33"/>
      <c r="M25" s="33"/>
      <c r="N25" s="33"/>
      <c r="O25" s="33"/>
      <c r="P25" s="33"/>
      <c r="Q25" s="33"/>
      <c r="R25" s="33"/>
      <c r="S25" s="33"/>
      <c r="T25" s="33"/>
      <c r="U25" s="33"/>
      <c r="V25" s="33"/>
      <c r="W25" s="33"/>
      <c r="X25" s="33"/>
    </row>
    <row r="26" spans="2:24" x14ac:dyDescent="0.4">
      <c r="B26" s="35" t="s">
        <v>314</v>
      </c>
      <c r="C26" s="33" t="s">
        <v>327</v>
      </c>
      <c r="E26" s="33"/>
      <c r="F26" s="33"/>
      <c r="G26" s="33"/>
      <c r="H26" s="33"/>
      <c r="I26" s="33" t="s">
        <v>335</v>
      </c>
      <c r="J26" s="33"/>
      <c r="K26" s="33"/>
      <c r="L26" s="33"/>
      <c r="M26" s="33"/>
      <c r="N26" s="33"/>
      <c r="O26" s="33"/>
      <c r="P26" s="33"/>
      <c r="Q26" s="33"/>
      <c r="R26" s="33"/>
      <c r="S26" s="33"/>
      <c r="T26" s="33"/>
      <c r="U26" s="33"/>
      <c r="V26" s="33"/>
      <c r="W26" s="33"/>
      <c r="X26" s="33"/>
    </row>
    <row r="27" spans="2:24" x14ac:dyDescent="0.4">
      <c r="B27" s="35" t="s">
        <v>314</v>
      </c>
      <c r="C27" s="33" t="s">
        <v>328</v>
      </c>
    </row>
    <row r="28" spans="2:24" x14ac:dyDescent="0.4">
      <c r="B28" s="35" t="s">
        <v>314</v>
      </c>
      <c r="C28" s="33" t="s">
        <v>329</v>
      </c>
    </row>
    <row r="29" spans="2:24" x14ac:dyDescent="0.4">
      <c r="B29" s="35" t="s">
        <v>314</v>
      </c>
      <c r="C29" s="33" t="s">
        <v>330</v>
      </c>
    </row>
    <row r="30" spans="2:24" x14ac:dyDescent="0.4">
      <c r="B30" s="35" t="s">
        <v>314</v>
      </c>
      <c r="C30" s="33" t="s">
        <v>331</v>
      </c>
    </row>
    <row r="31" spans="2:24" x14ac:dyDescent="0.4">
      <c r="B31" s="35" t="s">
        <v>314</v>
      </c>
      <c r="C31" s="33" t="s">
        <v>332</v>
      </c>
    </row>
    <row r="32" spans="2:24" x14ac:dyDescent="0.4">
      <c r="B32" s="35" t="s">
        <v>314</v>
      </c>
      <c r="C32" s="33" t="s">
        <v>333</v>
      </c>
    </row>
    <row r="33" spans="2:3" x14ac:dyDescent="0.4">
      <c r="B33" s="35" t="s">
        <v>314</v>
      </c>
      <c r="C33" s="33" t="s">
        <v>334</v>
      </c>
    </row>
    <row r="34" spans="2:3" x14ac:dyDescent="0.4">
      <c r="B34" s="35" t="s">
        <v>314</v>
      </c>
      <c r="C34" s="33" t="s">
        <v>335</v>
      </c>
    </row>
    <row r="35" spans="2:3" x14ac:dyDescent="0.4">
      <c r="B35" s="33" t="s">
        <v>336</v>
      </c>
      <c r="C35" s="33" t="s">
        <v>238</v>
      </c>
    </row>
    <row r="36" spans="2:3" x14ac:dyDescent="0.4">
      <c r="B36" s="35" t="s">
        <v>336</v>
      </c>
      <c r="C36" s="33" t="s">
        <v>257</v>
      </c>
    </row>
    <row r="37" spans="2:3" x14ac:dyDescent="0.4">
      <c r="B37" s="35" t="s">
        <v>336</v>
      </c>
      <c r="C37" s="33" t="s">
        <v>274</v>
      </c>
    </row>
    <row r="38" spans="2:3" x14ac:dyDescent="0.4">
      <c r="B38" s="35" t="s">
        <v>336</v>
      </c>
      <c r="C38" s="33" t="s">
        <v>286</v>
      </c>
    </row>
    <row r="39" spans="2:3" x14ac:dyDescent="0.4">
      <c r="B39" s="33" t="s">
        <v>337</v>
      </c>
      <c r="C39" s="33" t="s">
        <v>239</v>
      </c>
    </row>
    <row r="40" spans="2:3" x14ac:dyDescent="0.4">
      <c r="B40" s="35" t="s">
        <v>337</v>
      </c>
      <c r="C40" s="33" t="s">
        <v>258</v>
      </c>
    </row>
    <row r="41" spans="2:3" x14ac:dyDescent="0.4">
      <c r="B41" s="35" t="s">
        <v>337</v>
      </c>
      <c r="C41" s="33" t="s">
        <v>275</v>
      </c>
    </row>
    <row r="42" spans="2:3" x14ac:dyDescent="0.4">
      <c r="B42" s="35" t="s">
        <v>337</v>
      </c>
      <c r="C42" s="33" t="s">
        <v>287</v>
      </c>
    </row>
    <row r="43" spans="2:3" x14ac:dyDescent="0.4">
      <c r="B43" s="35" t="s">
        <v>337</v>
      </c>
      <c r="C43" s="33" t="s">
        <v>295</v>
      </c>
    </row>
    <row r="44" spans="2:3" x14ac:dyDescent="0.4">
      <c r="B44" s="33" t="s">
        <v>338</v>
      </c>
      <c r="C44" s="33" t="s">
        <v>240</v>
      </c>
    </row>
    <row r="45" spans="2:3" x14ac:dyDescent="0.4">
      <c r="B45" s="35" t="s">
        <v>338</v>
      </c>
      <c r="C45" s="33" t="s">
        <v>259</v>
      </c>
    </row>
    <row r="46" spans="2:3" x14ac:dyDescent="0.4">
      <c r="B46" s="35" t="s">
        <v>338</v>
      </c>
      <c r="C46" s="33" t="s">
        <v>276</v>
      </c>
    </row>
    <row r="47" spans="2:3" x14ac:dyDescent="0.4">
      <c r="B47" s="35" t="s">
        <v>338</v>
      </c>
      <c r="C47" s="33" t="s">
        <v>288</v>
      </c>
    </row>
    <row r="48" spans="2:3" x14ac:dyDescent="0.4">
      <c r="B48" s="35" t="s">
        <v>338</v>
      </c>
      <c r="C48" s="33" t="s">
        <v>296</v>
      </c>
    </row>
    <row r="49" spans="2:3" x14ac:dyDescent="0.4">
      <c r="B49" s="35" t="s">
        <v>338</v>
      </c>
      <c r="C49" s="33" t="s">
        <v>302</v>
      </c>
    </row>
    <row r="50" spans="2:3" x14ac:dyDescent="0.4">
      <c r="B50" s="35" t="s">
        <v>338</v>
      </c>
      <c r="C50" s="33" t="s">
        <v>307</v>
      </c>
    </row>
    <row r="51" spans="2:3" x14ac:dyDescent="0.4">
      <c r="B51" s="35" t="s">
        <v>338</v>
      </c>
      <c r="C51" s="33" t="s">
        <v>311</v>
      </c>
    </row>
    <row r="52" spans="2:3" x14ac:dyDescent="0.4">
      <c r="B52" s="33" t="s">
        <v>339</v>
      </c>
      <c r="C52" s="33" t="s">
        <v>241</v>
      </c>
    </row>
    <row r="53" spans="2:3" x14ac:dyDescent="0.4">
      <c r="B53" s="35" t="s">
        <v>339</v>
      </c>
      <c r="C53" s="33" t="s">
        <v>260</v>
      </c>
    </row>
    <row r="54" spans="2:3" x14ac:dyDescent="0.4">
      <c r="B54" s="35" t="s">
        <v>339</v>
      </c>
      <c r="C54" s="33" t="s">
        <v>277</v>
      </c>
    </row>
    <row r="55" spans="2:3" x14ac:dyDescent="0.4">
      <c r="B55" s="35" t="s">
        <v>339</v>
      </c>
      <c r="C55" s="33" t="s">
        <v>289</v>
      </c>
    </row>
    <row r="56" spans="2:3" x14ac:dyDescent="0.4">
      <c r="B56" s="35" t="s">
        <v>339</v>
      </c>
      <c r="C56" s="33" t="s">
        <v>297</v>
      </c>
    </row>
    <row r="57" spans="2:3" x14ac:dyDescent="0.4">
      <c r="B57" s="35" t="s">
        <v>339</v>
      </c>
      <c r="C57" s="33" t="s">
        <v>303</v>
      </c>
    </row>
    <row r="58" spans="2:3" x14ac:dyDescent="0.4">
      <c r="B58" s="35" t="s">
        <v>339</v>
      </c>
      <c r="C58" s="33" t="s">
        <v>308</v>
      </c>
    </row>
    <row r="59" spans="2:3" x14ac:dyDescent="0.4">
      <c r="B59" s="35" t="s">
        <v>339</v>
      </c>
      <c r="C59" s="33" t="s">
        <v>312</v>
      </c>
    </row>
    <row r="60" spans="2:3" x14ac:dyDescent="0.4">
      <c r="B60" s="35" t="s">
        <v>339</v>
      </c>
      <c r="C60" s="33" t="s">
        <v>316</v>
      </c>
    </row>
    <row r="61" spans="2:3" x14ac:dyDescent="0.4">
      <c r="B61" s="35" t="s">
        <v>339</v>
      </c>
      <c r="C61" s="33" t="s">
        <v>319</v>
      </c>
    </row>
    <row r="62" spans="2:3" x14ac:dyDescent="0.4">
      <c r="B62" s="35" t="s">
        <v>339</v>
      </c>
      <c r="C62" s="33" t="s">
        <v>321</v>
      </c>
    </row>
    <row r="63" spans="2:3" x14ac:dyDescent="0.4">
      <c r="B63" s="35" t="s">
        <v>339</v>
      </c>
      <c r="C63" s="33" t="s">
        <v>323</v>
      </c>
    </row>
    <row r="64" spans="2:3" x14ac:dyDescent="0.4">
      <c r="B64" s="33" t="s">
        <v>340</v>
      </c>
      <c r="C64" s="33" t="s">
        <v>242</v>
      </c>
    </row>
    <row r="65" spans="2:3" x14ac:dyDescent="0.4">
      <c r="B65" s="35" t="s">
        <v>340</v>
      </c>
      <c r="C65" s="33" t="s">
        <v>261</v>
      </c>
    </row>
    <row r="66" spans="2:3" x14ac:dyDescent="0.4">
      <c r="B66" s="35" t="s">
        <v>340</v>
      </c>
      <c r="C66" s="33" t="s">
        <v>278</v>
      </c>
    </row>
    <row r="67" spans="2:3" x14ac:dyDescent="0.4">
      <c r="B67" s="35" t="s">
        <v>340</v>
      </c>
      <c r="C67" s="33" t="s">
        <v>290</v>
      </c>
    </row>
    <row r="68" spans="2:3" x14ac:dyDescent="0.4">
      <c r="B68" s="35" t="s">
        <v>340</v>
      </c>
      <c r="C68" s="33" t="s">
        <v>298</v>
      </c>
    </row>
    <row r="69" spans="2:3" x14ac:dyDescent="0.4">
      <c r="B69" s="35" t="s">
        <v>340</v>
      </c>
      <c r="C69" s="33" t="s">
        <v>304</v>
      </c>
    </row>
    <row r="70" spans="2:3" x14ac:dyDescent="0.4">
      <c r="B70" s="33" t="s">
        <v>341</v>
      </c>
      <c r="C70" s="33" t="s">
        <v>243</v>
      </c>
    </row>
    <row r="71" spans="2:3" x14ac:dyDescent="0.4">
      <c r="B71" s="35" t="s">
        <v>341</v>
      </c>
      <c r="C71" s="33" t="s">
        <v>262</v>
      </c>
    </row>
    <row r="72" spans="2:3" x14ac:dyDescent="0.4">
      <c r="B72" s="35" t="s">
        <v>341</v>
      </c>
      <c r="C72" s="33" t="s">
        <v>279</v>
      </c>
    </row>
    <row r="73" spans="2:3" x14ac:dyDescent="0.4">
      <c r="B73" s="33" t="s">
        <v>342</v>
      </c>
      <c r="C73" s="33" t="s">
        <v>244</v>
      </c>
    </row>
    <row r="74" spans="2:3" x14ac:dyDescent="0.4">
      <c r="B74" s="35" t="s">
        <v>342</v>
      </c>
      <c r="C74" s="33" t="s">
        <v>263</v>
      </c>
    </row>
    <row r="75" spans="2:3" x14ac:dyDescent="0.4">
      <c r="B75" s="35" t="s">
        <v>342</v>
      </c>
      <c r="C75" s="33" t="s">
        <v>280</v>
      </c>
    </row>
    <row r="76" spans="2:3" x14ac:dyDescent="0.4">
      <c r="B76" s="35" t="s">
        <v>342</v>
      </c>
      <c r="C76" s="33" t="s">
        <v>291</v>
      </c>
    </row>
    <row r="77" spans="2:3" x14ac:dyDescent="0.4">
      <c r="B77" s="33" t="s">
        <v>343</v>
      </c>
      <c r="C77" s="33" t="s">
        <v>245</v>
      </c>
    </row>
    <row r="78" spans="2:3" x14ac:dyDescent="0.4">
      <c r="B78" s="35" t="s">
        <v>343</v>
      </c>
      <c r="C78" s="33" t="s">
        <v>264</v>
      </c>
    </row>
    <row r="79" spans="2:3" x14ac:dyDescent="0.4">
      <c r="B79" s="35" t="s">
        <v>343</v>
      </c>
      <c r="C79" s="33" t="s">
        <v>281</v>
      </c>
    </row>
    <row r="80" spans="2:3" x14ac:dyDescent="0.4">
      <c r="B80" s="33" t="s">
        <v>344</v>
      </c>
      <c r="C80" s="33" t="s">
        <v>246</v>
      </c>
    </row>
    <row r="81" spans="2:3" x14ac:dyDescent="0.4">
      <c r="B81" s="35" t="s">
        <v>344</v>
      </c>
      <c r="C81" s="33" t="s">
        <v>265</v>
      </c>
    </row>
    <row r="82" spans="2:3" x14ac:dyDescent="0.4">
      <c r="B82" s="35" t="s">
        <v>344</v>
      </c>
      <c r="C82" s="33" t="s">
        <v>282</v>
      </c>
    </row>
    <row r="83" spans="2:3" x14ac:dyDescent="0.4">
      <c r="B83" s="33" t="s">
        <v>345</v>
      </c>
      <c r="C83" s="33" t="s">
        <v>247</v>
      </c>
    </row>
    <row r="84" spans="2:3" x14ac:dyDescent="0.4">
      <c r="B84" s="35" t="s">
        <v>345</v>
      </c>
      <c r="C84" s="33" t="s">
        <v>266</v>
      </c>
    </row>
    <row r="85" spans="2:3" x14ac:dyDescent="0.4">
      <c r="B85" s="33" t="s">
        <v>346</v>
      </c>
      <c r="C85" s="33" t="s">
        <v>248</v>
      </c>
    </row>
    <row r="86" spans="2:3" x14ac:dyDescent="0.4">
      <c r="B86" s="35" t="s">
        <v>346</v>
      </c>
      <c r="C86" s="33" t="s">
        <v>267</v>
      </c>
    </row>
    <row r="87" spans="2:3" x14ac:dyDescent="0.4">
      <c r="B87" s="35" t="s">
        <v>346</v>
      </c>
      <c r="C87" s="33" t="s">
        <v>283</v>
      </c>
    </row>
    <row r="88" spans="2:3" x14ac:dyDescent="0.4">
      <c r="B88" s="33" t="s">
        <v>347</v>
      </c>
      <c r="C88" s="33" t="s">
        <v>249</v>
      </c>
    </row>
    <row r="89" spans="2:3" x14ac:dyDescent="0.4">
      <c r="B89" s="35" t="s">
        <v>347</v>
      </c>
      <c r="C89" s="33" t="s">
        <v>268</v>
      </c>
    </row>
    <row r="90" spans="2:3" x14ac:dyDescent="0.4">
      <c r="B90" s="33" t="s">
        <v>348</v>
      </c>
      <c r="C90" s="33" t="s">
        <v>250</v>
      </c>
    </row>
    <row r="91" spans="2:3" x14ac:dyDescent="0.4">
      <c r="B91" s="35" t="s">
        <v>348</v>
      </c>
      <c r="C91" s="33" t="s">
        <v>269</v>
      </c>
    </row>
    <row r="92" spans="2:3" x14ac:dyDescent="0.4">
      <c r="B92" s="35" t="s">
        <v>348</v>
      </c>
      <c r="C92" s="33" t="s">
        <v>284</v>
      </c>
    </row>
    <row r="93" spans="2:3" x14ac:dyDescent="0.4">
      <c r="B93" s="35" t="s">
        <v>348</v>
      </c>
      <c r="C93" s="33" t="s">
        <v>292</v>
      </c>
    </row>
    <row r="94" spans="2:3" x14ac:dyDescent="0.4">
      <c r="B94" s="35" t="s">
        <v>348</v>
      </c>
      <c r="C94" s="33" t="s">
        <v>299</v>
      </c>
    </row>
    <row r="95" spans="2:3" x14ac:dyDescent="0.4">
      <c r="B95" s="35" t="s">
        <v>348</v>
      </c>
      <c r="C95" s="33" t="s">
        <v>305</v>
      </c>
    </row>
    <row r="96" spans="2:3" x14ac:dyDescent="0.4">
      <c r="B96" s="35" t="s">
        <v>348</v>
      </c>
      <c r="C96" s="33" t="s">
        <v>309</v>
      </c>
    </row>
    <row r="97" spans="2:3" x14ac:dyDescent="0.4">
      <c r="B97" s="35" t="s">
        <v>348</v>
      </c>
      <c r="C97" s="33" t="s">
        <v>313</v>
      </c>
    </row>
    <row r="98" spans="2:3" x14ac:dyDescent="0.4">
      <c r="B98" s="35" t="s">
        <v>348</v>
      </c>
      <c r="C98" s="33" t="s">
        <v>317</v>
      </c>
    </row>
    <row r="99" spans="2:3" x14ac:dyDescent="0.4">
      <c r="B99" s="33" t="s">
        <v>349</v>
      </c>
      <c r="C99" s="33" t="s">
        <v>251</v>
      </c>
    </row>
    <row r="100" spans="2:3" x14ac:dyDescent="0.4">
      <c r="B100" s="35" t="s">
        <v>349</v>
      </c>
      <c r="C100" s="33" t="s">
        <v>270</v>
      </c>
    </row>
    <row r="101" spans="2:3" x14ac:dyDescent="0.4">
      <c r="B101" s="33" t="s">
        <v>350</v>
      </c>
      <c r="C101" s="33" t="s">
        <v>252</v>
      </c>
    </row>
  </sheetData>
  <sheetProtection algorithmName="SHA-512" hashValue="riF3wOoIF/w+X1wQXcMQqUL27wZ9ZoynAe1BzvNxDu+cjSMGWTD1nmEt0Z9wRY74z6rXDaCNcsJQKrp0DOO+5A==" saltValue="Fs7NQfB3pb9fUabibd+q9A==" spinCount="100000" sheet="1" objects="1" scenarios="1"/>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D0090-14C5-4A40-A5E0-2FE8B8CC7B83}">
  <sheetPr codeName="Sheet17"/>
  <dimension ref="B1:C51"/>
  <sheetViews>
    <sheetView showGridLines="0" zoomScale="85" zoomScaleNormal="85" workbookViewId="0">
      <pane ySplit="3" topLeftCell="A4" activePane="bottomLeft" state="frozen"/>
      <selection pane="bottomLeft" activeCell="A4" sqref="A4"/>
    </sheetView>
  </sheetViews>
  <sheetFormatPr defaultColWidth="9" defaultRowHeight="18.75" x14ac:dyDescent="0.4"/>
  <cols>
    <col min="1" max="1" width="2.875" style="17" customWidth="1"/>
    <col min="2" max="2" width="12.625" style="17" customWidth="1"/>
    <col min="3" max="16384" width="9" style="17"/>
  </cols>
  <sheetData>
    <row r="1" spans="2:3" ht="14.45" customHeight="1" x14ac:dyDescent="0.4"/>
    <row r="2" spans="2:3" x14ac:dyDescent="0.4">
      <c r="B2" s="68" t="s">
        <v>351</v>
      </c>
    </row>
    <row r="3" spans="2:3" x14ac:dyDescent="0.4">
      <c r="B3" s="38" t="s">
        <v>352</v>
      </c>
      <c r="C3" s="38" t="s">
        <v>353</v>
      </c>
    </row>
    <row r="4" spans="2:3" x14ac:dyDescent="0.4">
      <c r="B4" s="18" t="s">
        <v>354</v>
      </c>
      <c r="C4" s="19">
        <v>2.8000000000000001E-2</v>
      </c>
    </row>
    <row r="5" spans="2:3" x14ac:dyDescent="0.4">
      <c r="B5" s="18" t="s">
        <v>355</v>
      </c>
      <c r="C5" s="19">
        <v>3.3000000000000002E-2</v>
      </c>
    </row>
    <row r="6" spans="2:3" x14ac:dyDescent="0.4">
      <c r="B6" s="18" t="s">
        <v>356</v>
      </c>
      <c r="C6" s="19">
        <v>3.2000000000000001E-2</v>
      </c>
    </row>
    <row r="7" spans="2:3" x14ac:dyDescent="0.4">
      <c r="B7" s="18" t="s">
        <v>357</v>
      </c>
      <c r="C7" s="19">
        <v>0.03</v>
      </c>
    </row>
    <row r="8" spans="2:3" x14ac:dyDescent="0.4">
      <c r="B8" s="18" t="s">
        <v>358</v>
      </c>
      <c r="C8" s="19">
        <v>3.3000000000000002E-2</v>
      </c>
    </row>
    <row r="9" spans="2:3" x14ac:dyDescent="0.4">
      <c r="B9" s="18" t="s">
        <v>359</v>
      </c>
      <c r="C9" s="19">
        <v>3.4000000000000002E-2</v>
      </c>
    </row>
    <row r="10" spans="2:3" x14ac:dyDescent="0.4">
      <c r="B10" s="18" t="s">
        <v>360</v>
      </c>
      <c r="C10" s="19">
        <v>3.1E-2</v>
      </c>
    </row>
    <row r="11" spans="2:3" x14ac:dyDescent="0.4">
      <c r="B11" s="18" t="s">
        <v>361</v>
      </c>
      <c r="C11" s="19">
        <v>0.03</v>
      </c>
    </row>
    <row r="12" spans="2:3" x14ac:dyDescent="0.4">
      <c r="B12" s="18" t="s">
        <v>362</v>
      </c>
      <c r="C12" s="19">
        <v>2.9000000000000001E-2</v>
      </c>
    </row>
    <row r="13" spans="2:3" x14ac:dyDescent="0.4">
      <c r="B13" s="18" t="s">
        <v>363</v>
      </c>
      <c r="C13" s="19">
        <v>2.9000000000000001E-2</v>
      </c>
    </row>
    <row r="14" spans="2:3" x14ac:dyDescent="0.4">
      <c r="B14" s="18" t="s">
        <v>364</v>
      </c>
      <c r="C14" s="19">
        <v>2.7E-2</v>
      </c>
    </row>
    <row r="15" spans="2:3" x14ac:dyDescent="0.4">
      <c r="B15" s="18" t="s">
        <v>365</v>
      </c>
      <c r="C15" s="19">
        <v>2.8000000000000001E-2</v>
      </c>
    </row>
    <row r="16" spans="2:3" x14ac:dyDescent="0.4">
      <c r="B16" s="18" t="s">
        <v>366</v>
      </c>
      <c r="C16" s="19">
        <v>2.5000000000000001E-2</v>
      </c>
    </row>
    <row r="17" spans="2:3" x14ac:dyDescent="0.4">
      <c r="B17" s="18" t="s">
        <v>367</v>
      </c>
      <c r="C17" s="19">
        <v>2.5000000000000001E-2</v>
      </c>
    </row>
    <row r="18" spans="2:3" x14ac:dyDescent="0.4">
      <c r="B18" s="18" t="s">
        <v>368</v>
      </c>
      <c r="C18" s="19">
        <v>0.03</v>
      </c>
    </row>
    <row r="19" spans="2:3" x14ac:dyDescent="0.4">
      <c r="B19" s="18" t="s">
        <v>369</v>
      </c>
      <c r="C19" s="19">
        <v>2.9000000000000001E-2</v>
      </c>
    </row>
    <row r="20" spans="2:3" x14ac:dyDescent="0.4">
      <c r="B20" s="18" t="s">
        <v>370</v>
      </c>
      <c r="C20" s="19">
        <v>0.03</v>
      </c>
    </row>
    <row r="21" spans="2:3" x14ac:dyDescent="0.4">
      <c r="B21" s="18" t="s">
        <v>371</v>
      </c>
      <c r="C21" s="19">
        <v>0.03</v>
      </c>
    </row>
    <row r="22" spans="2:3" x14ac:dyDescent="0.4">
      <c r="B22" s="18" t="s">
        <v>372</v>
      </c>
      <c r="C22" s="19">
        <v>0.03</v>
      </c>
    </row>
    <row r="23" spans="2:3" x14ac:dyDescent="0.4">
      <c r="B23" s="18" t="s">
        <v>373</v>
      </c>
      <c r="C23" s="19">
        <v>2.9000000000000001E-2</v>
      </c>
    </row>
    <row r="24" spans="2:3" x14ac:dyDescent="0.4">
      <c r="B24" s="18" t="s">
        <v>374</v>
      </c>
      <c r="C24" s="19">
        <v>2.9000000000000001E-2</v>
      </c>
    </row>
    <row r="25" spans="2:3" x14ac:dyDescent="0.4">
      <c r="B25" s="18" t="s">
        <v>375</v>
      </c>
      <c r="C25" s="19">
        <v>2.8000000000000001E-2</v>
      </c>
    </row>
    <row r="26" spans="2:3" x14ac:dyDescent="0.4">
      <c r="B26" s="18" t="s">
        <v>376</v>
      </c>
      <c r="C26" s="19">
        <v>2.7E-2</v>
      </c>
    </row>
    <row r="27" spans="2:3" x14ac:dyDescent="0.4">
      <c r="B27" s="18" t="s">
        <v>377</v>
      </c>
      <c r="C27" s="19">
        <v>2.8000000000000001E-2</v>
      </c>
    </row>
    <row r="28" spans="2:3" x14ac:dyDescent="0.4">
      <c r="B28" s="18" t="s">
        <v>378</v>
      </c>
      <c r="C28" s="19">
        <v>2.9000000000000001E-2</v>
      </c>
    </row>
    <row r="29" spans="2:3" x14ac:dyDescent="0.4">
      <c r="B29" s="18" t="s">
        <v>379</v>
      </c>
      <c r="C29" s="19">
        <v>2.7E-2</v>
      </c>
    </row>
    <row r="30" spans="2:3" x14ac:dyDescent="0.4">
      <c r="B30" s="18" t="s">
        <v>380</v>
      </c>
      <c r="C30" s="19">
        <v>2.5999999999999999E-2</v>
      </c>
    </row>
    <row r="31" spans="2:3" x14ac:dyDescent="0.4">
      <c r="B31" s="18" t="s">
        <v>381</v>
      </c>
      <c r="C31" s="19">
        <v>2.8000000000000001E-2</v>
      </c>
    </row>
    <row r="32" spans="2:3" x14ac:dyDescent="0.4">
      <c r="B32" s="18" t="s">
        <v>382</v>
      </c>
      <c r="C32" s="19">
        <v>2.9000000000000001E-2</v>
      </c>
    </row>
    <row r="33" spans="2:3" x14ac:dyDescent="0.4">
      <c r="B33" s="18" t="s">
        <v>383</v>
      </c>
      <c r="C33" s="19">
        <v>0.03</v>
      </c>
    </row>
    <row r="34" spans="2:3" x14ac:dyDescent="0.4">
      <c r="B34" s="18" t="s">
        <v>384</v>
      </c>
      <c r="C34" s="19">
        <v>3.4000000000000002E-2</v>
      </c>
    </row>
    <row r="35" spans="2:3" x14ac:dyDescent="0.4">
      <c r="B35" s="18" t="s">
        <v>385</v>
      </c>
      <c r="C35" s="19">
        <v>3.4000000000000002E-2</v>
      </c>
    </row>
    <row r="36" spans="2:3" x14ac:dyDescent="0.4">
      <c r="B36" s="18" t="s">
        <v>386</v>
      </c>
      <c r="C36" s="19">
        <v>2.9000000000000001E-2</v>
      </c>
    </row>
    <row r="37" spans="2:3" x14ac:dyDescent="0.4">
      <c r="B37" s="18" t="s">
        <v>387</v>
      </c>
      <c r="C37" s="19">
        <v>2.8000000000000001E-2</v>
      </c>
    </row>
    <row r="38" spans="2:3" x14ac:dyDescent="0.4">
      <c r="B38" s="18" t="s">
        <v>388</v>
      </c>
      <c r="C38" s="19">
        <v>0.03</v>
      </c>
    </row>
    <row r="39" spans="2:3" x14ac:dyDescent="0.4">
      <c r="B39" s="18" t="s">
        <v>389</v>
      </c>
      <c r="C39" s="19">
        <v>3.2000000000000001E-2</v>
      </c>
    </row>
    <row r="40" spans="2:3" x14ac:dyDescent="0.4">
      <c r="B40" s="18" t="s">
        <v>390</v>
      </c>
      <c r="C40" s="19">
        <v>0.03</v>
      </c>
    </row>
    <row r="41" spans="2:3" x14ac:dyDescent="0.4">
      <c r="B41" s="18" t="s">
        <v>391</v>
      </c>
      <c r="C41" s="19">
        <v>3.3000000000000002E-2</v>
      </c>
    </row>
    <row r="42" spans="2:3" x14ac:dyDescent="0.4">
      <c r="B42" s="18" t="s">
        <v>392</v>
      </c>
      <c r="C42" s="19">
        <v>3.3000000000000002E-2</v>
      </c>
    </row>
    <row r="43" spans="2:3" x14ac:dyDescent="0.4">
      <c r="B43" s="18" t="s">
        <v>393</v>
      </c>
      <c r="C43" s="19">
        <v>2.9000000000000001E-2</v>
      </c>
    </row>
    <row r="44" spans="2:3" x14ac:dyDescent="0.4">
      <c r="B44" s="18" t="s">
        <v>394</v>
      </c>
      <c r="C44" s="19">
        <v>3.4000000000000002E-2</v>
      </c>
    </row>
    <row r="45" spans="2:3" x14ac:dyDescent="0.4">
      <c r="B45" s="18" t="s">
        <v>395</v>
      </c>
      <c r="C45" s="19">
        <v>3.3000000000000002E-2</v>
      </c>
    </row>
    <row r="46" spans="2:3" x14ac:dyDescent="0.4">
      <c r="B46" s="18" t="s">
        <v>396</v>
      </c>
      <c r="C46" s="19">
        <v>3.3000000000000002E-2</v>
      </c>
    </row>
    <row r="47" spans="2:3" x14ac:dyDescent="0.4">
      <c r="B47" s="18" t="s">
        <v>397</v>
      </c>
      <c r="C47" s="19">
        <v>3.4000000000000002E-2</v>
      </c>
    </row>
    <row r="48" spans="2:3" x14ac:dyDescent="0.4">
      <c r="B48" s="18" t="s">
        <v>398</v>
      </c>
      <c r="C48" s="19">
        <v>3.3000000000000002E-2</v>
      </c>
    </row>
    <row r="49" spans="2:3" x14ac:dyDescent="0.4">
      <c r="B49" s="18" t="s">
        <v>399</v>
      </c>
      <c r="C49" s="19">
        <v>3.3000000000000002E-2</v>
      </c>
    </row>
    <row r="50" spans="2:3" x14ac:dyDescent="0.4">
      <c r="B50" s="18" t="s">
        <v>400</v>
      </c>
      <c r="C50" s="19">
        <v>3.3000000000000002E-2</v>
      </c>
    </row>
    <row r="51" spans="2:3" x14ac:dyDescent="0.4">
      <c r="B51" s="38" t="s">
        <v>401</v>
      </c>
      <c r="C51" s="39">
        <v>0.03</v>
      </c>
    </row>
  </sheetData>
  <sheetProtection algorithmName="SHA-512" hashValue="Mk4NPa4CnSY7CvxPtkaR5kZq4sW3H/+TWZZ8rZBxJWd+LrB9vpGCmKnv5j7yf1yriQ2Wdgqm+AVe+YjAOQQbvA==" saltValue="06yfNmXJolkFgRMTrhy2Vw==" spinCount="100000" sheet="1" objects="1" scenarios="1"/>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8B1C5-C496-4545-B8AB-6FA67B9AE8D2}">
  <sheetPr codeName="Sheet2">
    <tabColor theme="7" tint="0.79998168889431442"/>
    <pageSetUpPr fitToPage="1"/>
  </sheetPr>
  <dimension ref="A1:D47"/>
  <sheetViews>
    <sheetView showGridLines="0" tabSelected="1" zoomScale="85" zoomScaleNormal="85" workbookViewId="0">
      <selection activeCell="D6" sqref="D6"/>
    </sheetView>
  </sheetViews>
  <sheetFormatPr defaultRowHeight="18.75" x14ac:dyDescent="0.4"/>
  <cols>
    <col min="1" max="1" width="3" customWidth="1"/>
    <col min="2" max="2" width="16.25" customWidth="1"/>
    <col min="3" max="3" width="23.5" bestFit="1" customWidth="1"/>
    <col min="4" max="4" width="87.5" customWidth="1"/>
  </cols>
  <sheetData>
    <row r="1" spans="1:4" s="1" customFormat="1" ht="14.45" customHeight="1" x14ac:dyDescent="0.4">
      <c r="A1" s="127" t="s">
        <v>402</v>
      </c>
      <c r="D1" s="3"/>
    </row>
    <row r="2" spans="1:4" s="1" customFormat="1" ht="7.5" customHeight="1" x14ac:dyDescent="0.4">
      <c r="A2" s="50"/>
      <c r="D2" s="3"/>
    </row>
    <row r="3" spans="1:4" s="1" customFormat="1" ht="24" x14ac:dyDescent="0.4">
      <c r="B3" s="87" t="s">
        <v>14</v>
      </c>
      <c r="D3" s="3"/>
    </row>
    <row r="4" spans="1:4" s="1" customFormat="1" ht="16.149999999999999" customHeight="1" x14ac:dyDescent="0.4">
      <c r="B4" s="164"/>
      <c r="D4" s="3"/>
    </row>
    <row r="6" spans="1:4" ht="29.25" customHeight="1" x14ac:dyDescent="0.4">
      <c r="B6" s="16" t="s">
        <v>15</v>
      </c>
      <c r="C6" s="150"/>
      <c r="D6" s="167"/>
    </row>
    <row r="7" spans="1:4" ht="29.25" customHeight="1" x14ac:dyDescent="0.4">
      <c r="B7" s="16" t="s">
        <v>16</v>
      </c>
      <c r="C7" s="150"/>
      <c r="D7" s="119"/>
    </row>
    <row r="8" spans="1:4" ht="29.25" customHeight="1" x14ac:dyDescent="0.4">
      <c r="B8" s="16" t="s">
        <v>17</v>
      </c>
      <c r="C8" s="150"/>
      <c r="D8" s="119"/>
    </row>
    <row r="9" spans="1:4" ht="29.25" customHeight="1" x14ac:dyDescent="0.4">
      <c r="B9" s="16" t="s">
        <v>18</v>
      </c>
      <c r="C9" s="150"/>
      <c r="D9" s="119"/>
    </row>
    <row r="10" spans="1:4" ht="29.25" customHeight="1" x14ac:dyDescent="0.4">
      <c r="B10" s="16" t="s">
        <v>19</v>
      </c>
      <c r="C10" s="150"/>
      <c r="D10" s="119"/>
    </row>
    <row r="11" spans="1:4" ht="29.25" customHeight="1" x14ac:dyDescent="0.4">
      <c r="B11" s="69" t="s">
        <v>20</v>
      </c>
      <c r="C11" s="70" t="s">
        <v>21</v>
      </c>
      <c r="D11" s="119"/>
    </row>
    <row r="12" spans="1:4" ht="29.25" customHeight="1" x14ac:dyDescent="0.4">
      <c r="B12" s="71"/>
      <c r="C12" s="70" t="s">
        <v>22</v>
      </c>
      <c r="D12" s="119"/>
    </row>
    <row r="13" spans="1:4" ht="29.25" customHeight="1" x14ac:dyDescent="0.4">
      <c r="B13" s="71"/>
      <c r="C13" s="70" t="s">
        <v>23</v>
      </c>
      <c r="D13" s="119"/>
    </row>
    <row r="14" spans="1:4" ht="29.25" customHeight="1" x14ac:dyDescent="0.4">
      <c r="B14" s="71"/>
      <c r="C14" s="70" t="s">
        <v>24</v>
      </c>
      <c r="D14" s="119"/>
    </row>
    <row r="15" spans="1:4" ht="29.25" customHeight="1" x14ac:dyDescent="0.4">
      <c r="B15" s="71"/>
      <c r="C15" s="72" t="s">
        <v>25</v>
      </c>
      <c r="D15" s="119"/>
    </row>
    <row r="16" spans="1:4" ht="29.25" customHeight="1" x14ac:dyDescent="0.4">
      <c r="B16" s="71"/>
      <c r="C16" s="70" t="s">
        <v>26</v>
      </c>
      <c r="D16" s="119"/>
    </row>
    <row r="17" spans="2:4" ht="29.25" customHeight="1" x14ac:dyDescent="0.4">
      <c r="B17" s="73"/>
      <c r="C17" s="70" t="s">
        <v>27</v>
      </c>
      <c r="D17" s="119"/>
    </row>
    <row r="18" spans="2:4" ht="29.25" customHeight="1" x14ac:dyDescent="0.4">
      <c r="B18" s="69" t="s">
        <v>28</v>
      </c>
      <c r="C18" s="70" t="s">
        <v>21</v>
      </c>
      <c r="D18" s="119"/>
    </row>
    <row r="19" spans="2:4" ht="29.25" customHeight="1" x14ac:dyDescent="0.4">
      <c r="B19" s="71"/>
      <c r="C19" s="70" t="s">
        <v>22</v>
      </c>
      <c r="D19" s="119"/>
    </row>
    <row r="20" spans="2:4" ht="29.25" customHeight="1" x14ac:dyDescent="0.4">
      <c r="B20" s="71"/>
      <c r="C20" s="70" t="s">
        <v>23</v>
      </c>
      <c r="D20" s="119"/>
    </row>
    <row r="21" spans="2:4" ht="29.25" customHeight="1" x14ac:dyDescent="0.4">
      <c r="B21" s="71"/>
      <c r="C21" s="70" t="s">
        <v>24</v>
      </c>
      <c r="D21" s="119"/>
    </row>
    <row r="22" spans="2:4" ht="29.25" customHeight="1" x14ac:dyDescent="0.4">
      <c r="B22" s="71"/>
      <c r="C22" s="70" t="s">
        <v>29</v>
      </c>
      <c r="D22" s="119"/>
    </row>
    <row r="23" spans="2:4" ht="29.25" customHeight="1" x14ac:dyDescent="0.4">
      <c r="B23" s="71"/>
      <c r="C23" s="70" t="s">
        <v>26</v>
      </c>
      <c r="D23" s="119"/>
    </row>
    <row r="24" spans="2:4" ht="29.25" customHeight="1" x14ac:dyDescent="0.4">
      <c r="B24" s="73"/>
      <c r="C24" s="70" t="s">
        <v>27</v>
      </c>
      <c r="D24" s="119"/>
    </row>
    <row r="25" spans="2:4" ht="116.25" customHeight="1" x14ac:dyDescent="0.4">
      <c r="B25" s="185" t="s">
        <v>30</v>
      </c>
      <c r="C25" s="186"/>
      <c r="D25" s="187"/>
    </row>
    <row r="26" spans="2:4" ht="29.25" customHeight="1" x14ac:dyDescent="0.4">
      <c r="B26" s="15"/>
      <c r="C26" s="153"/>
      <c r="D26" s="119" t="s">
        <v>31</v>
      </c>
    </row>
    <row r="27" spans="2:4" ht="20.25" x14ac:dyDescent="0.4">
      <c r="B27" s="80" t="s">
        <v>405</v>
      </c>
    </row>
    <row r="29" spans="2:4" x14ac:dyDescent="0.4">
      <c r="B29" s="151" t="s">
        <v>32</v>
      </c>
      <c r="C29" s="149"/>
      <c r="D29" s="150"/>
    </row>
    <row r="30" spans="2:4" ht="29.25" customHeight="1" x14ac:dyDescent="0.4">
      <c r="B30" s="69" t="s">
        <v>33</v>
      </c>
      <c r="C30" s="70" t="s">
        <v>34</v>
      </c>
      <c r="D30" s="119"/>
    </row>
    <row r="31" spans="2:4" ht="29.25" customHeight="1" x14ac:dyDescent="0.4">
      <c r="B31" s="73"/>
      <c r="C31" s="70" t="s">
        <v>35</v>
      </c>
      <c r="D31" s="119"/>
    </row>
    <row r="32" spans="2:4" ht="29.25" customHeight="1" x14ac:dyDescent="0.4">
      <c r="B32" s="69" t="s">
        <v>36</v>
      </c>
      <c r="C32" s="70" t="s">
        <v>34</v>
      </c>
      <c r="D32" s="119"/>
    </row>
    <row r="33" spans="2:4" ht="29.25" customHeight="1" x14ac:dyDescent="0.4">
      <c r="B33" s="73"/>
      <c r="C33" s="70" t="s">
        <v>35</v>
      </c>
      <c r="D33" s="119"/>
    </row>
    <row r="34" spans="2:4" ht="29.25" customHeight="1" x14ac:dyDescent="0.4">
      <c r="B34" s="69" t="s">
        <v>37</v>
      </c>
      <c r="C34" s="70" t="s">
        <v>34</v>
      </c>
      <c r="D34" s="119"/>
    </row>
    <row r="35" spans="2:4" ht="29.25" customHeight="1" x14ac:dyDescent="0.4">
      <c r="B35" s="73"/>
      <c r="C35" s="70" t="s">
        <v>35</v>
      </c>
      <c r="D35" s="119"/>
    </row>
    <row r="36" spans="2:4" ht="29.25" customHeight="1" x14ac:dyDescent="0.4">
      <c r="B36" s="69" t="s">
        <v>38</v>
      </c>
      <c r="C36" s="70" t="s">
        <v>34</v>
      </c>
      <c r="D36" s="119"/>
    </row>
    <row r="37" spans="2:4" ht="29.25" customHeight="1" x14ac:dyDescent="0.4">
      <c r="B37" s="73"/>
      <c r="C37" s="70" t="s">
        <v>35</v>
      </c>
      <c r="D37" s="119"/>
    </row>
    <row r="38" spans="2:4" ht="29.25" customHeight="1" x14ac:dyDescent="0.4">
      <c r="B38" s="69" t="s">
        <v>39</v>
      </c>
      <c r="C38" s="70" t="s">
        <v>34</v>
      </c>
      <c r="D38" s="119"/>
    </row>
    <row r="39" spans="2:4" ht="29.25" customHeight="1" x14ac:dyDescent="0.4">
      <c r="B39" s="73"/>
      <c r="C39" s="70" t="s">
        <v>35</v>
      </c>
      <c r="D39" s="119"/>
    </row>
    <row r="40" spans="2:4" ht="29.25" customHeight="1" x14ac:dyDescent="0.4">
      <c r="B40" s="69" t="s">
        <v>40</v>
      </c>
      <c r="C40" s="70" t="s">
        <v>34</v>
      </c>
      <c r="D40" s="119"/>
    </row>
    <row r="41" spans="2:4" ht="29.25" customHeight="1" x14ac:dyDescent="0.4">
      <c r="B41" s="73"/>
      <c r="C41" s="70" t="s">
        <v>35</v>
      </c>
      <c r="D41" s="119"/>
    </row>
    <row r="42" spans="2:4" ht="29.25" customHeight="1" x14ac:dyDescent="0.4">
      <c r="B42" s="69" t="s">
        <v>41</v>
      </c>
      <c r="C42" s="70" t="s">
        <v>34</v>
      </c>
      <c r="D42" s="119"/>
    </row>
    <row r="43" spans="2:4" ht="29.25" customHeight="1" x14ac:dyDescent="0.4">
      <c r="B43" s="73"/>
      <c r="C43" s="70" t="s">
        <v>35</v>
      </c>
      <c r="D43" s="119"/>
    </row>
    <row r="44" spans="2:4" ht="29.25" customHeight="1" x14ac:dyDescent="0.4">
      <c r="B44" s="69" t="s">
        <v>42</v>
      </c>
      <c r="C44" s="70" t="s">
        <v>34</v>
      </c>
      <c r="D44" s="119"/>
    </row>
    <row r="45" spans="2:4" ht="29.25" customHeight="1" x14ac:dyDescent="0.4">
      <c r="B45" s="73"/>
      <c r="C45" s="70" t="s">
        <v>35</v>
      </c>
      <c r="D45" s="119"/>
    </row>
    <row r="46" spans="2:4" ht="29.25" customHeight="1" x14ac:dyDescent="0.4">
      <c r="B46" s="69" t="s">
        <v>43</v>
      </c>
      <c r="C46" s="70" t="s">
        <v>34</v>
      </c>
      <c r="D46" s="119"/>
    </row>
    <row r="47" spans="2:4" ht="29.25" customHeight="1" x14ac:dyDescent="0.4">
      <c r="B47" s="73"/>
      <c r="C47" s="70" t="s">
        <v>35</v>
      </c>
      <c r="D47" s="119"/>
    </row>
  </sheetData>
  <sheetProtection algorithmName="SHA-512" hashValue="zI1467vbVSFzBqST6xhdJse5dlDGccf26av30FPx/Nd5XcVY92v5XQ96Wu3BGkiETXiuck+GvpnzKdfo/hCfnA==" saltValue="7tClDc2WkkIlcrVzxLb6rw==" spinCount="100000" sheet="1" objects="1" scenarios="1"/>
  <mergeCells count="1">
    <mergeCell ref="B25:D25"/>
  </mergeCells>
  <phoneticPr fontId="1"/>
  <dataValidations count="4">
    <dataValidation type="list" allowBlank="1" showInputMessage="1" showErrorMessage="1" sqref="D26:D27" xr:uid="{5F1A5418-13BB-4DC5-8E44-A5FC6B58BB06}">
      <formula1>"該当する,該当しない"</formula1>
    </dataValidation>
    <dataValidation type="date" operator="greaterThanOrEqual" allowBlank="1" showInputMessage="1" showErrorMessage="1" error="2024年3月1日以降の日付を入力してください。" sqref="D6" xr:uid="{B9E06EDB-6A45-4077-86CE-17AF28E7271A}">
      <formula1>45352</formula1>
    </dataValidation>
    <dataValidation type="textLength" operator="equal" allowBlank="1" showInputMessage="1" showErrorMessage="1" error="法人番号(13桁)を入力してください" sqref="D7 D30 D32 D34 D36 D38 D40 D42 D44 D46" xr:uid="{B5111B2B-7AEF-48D4-A993-62352D67B234}">
      <formula1>13</formula1>
    </dataValidation>
    <dataValidation allowBlank="1" showInputMessage="1" showErrorMessage="1" prompt="ハイフンを除いて入力してください" sqref="D22:D23 D15:D16" xr:uid="{C79EA7DA-9293-42EF-9712-32B6173BE09C}"/>
  </dataValidations>
  <pageMargins left="0.25" right="0.25" top="0.75" bottom="0.75" header="0.3" footer="0.3"/>
  <pageSetup paperSize="9" scale="51" orientation="portrait" horizontalDpi="30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89A3A-0C86-4D7D-BA7A-31398A253C29}">
  <sheetPr codeName="Sheet3">
    <tabColor theme="7" tint="0.79998168889431442"/>
    <pageSetUpPr fitToPage="1"/>
  </sheetPr>
  <dimension ref="A1:R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16" width="12.5" style="1" customWidth="1"/>
    <col min="17" max="17" width="9" style="1"/>
    <col min="18" max="21" width="12.5" style="1" customWidth="1"/>
    <col min="22" max="16384" width="9" style="1"/>
  </cols>
  <sheetData>
    <row r="1" spans="1:16" ht="14.45" customHeight="1" x14ac:dyDescent="0.4">
      <c r="A1" s="127" t="s">
        <v>404</v>
      </c>
    </row>
    <row r="2" spans="1:16" ht="7.5" customHeight="1" x14ac:dyDescent="0.4">
      <c r="A2" s="50"/>
    </row>
    <row r="3" spans="1:16" ht="24" x14ac:dyDescent="0.4">
      <c r="B3" s="87" t="s">
        <v>44</v>
      </c>
    </row>
    <row r="4" spans="1:16" ht="16.149999999999999" customHeight="1" thickBot="1" x14ac:dyDescent="0.45">
      <c r="B4" s="8"/>
      <c r="C4" s="8"/>
    </row>
    <row r="5" spans="1:16"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6" ht="16.149999999999999" customHeight="1" x14ac:dyDescent="0.4">
      <c r="B6" s="8"/>
      <c r="J6" s="80"/>
    </row>
    <row r="7" spans="1:16" ht="16.149999999999999" customHeight="1" x14ac:dyDescent="0.4">
      <c r="D7" s="37" t="s">
        <v>45</v>
      </c>
      <c r="E7" s="180" t="str">
        <f>IF(①申請者情報!$D$6="","",①申請者情報!$D$6)</f>
        <v/>
      </c>
      <c r="J7" s="80"/>
    </row>
    <row r="8" spans="1:16" ht="16.149999999999999" customHeight="1" x14ac:dyDescent="0.4">
      <c r="D8" s="37" t="s">
        <v>46</v>
      </c>
      <c r="E8" s="154" t="str">
        <f>IF(①申請者情報!$D$8="","",①申請者情報!$D$8)</f>
        <v/>
      </c>
      <c r="J8" s="80"/>
    </row>
    <row r="9" spans="1:16" ht="16.149999999999999" customHeight="1" x14ac:dyDescent="0.4">
      <c r="B9" s="8"/>
      <c r="D9" s="37" t="s">
        <v>47</v>
      </c>
      <c r="E9" s="167"/>
    </row>
    <row r="10" spans="1:16" ht="16.149999999999999" customHeight="1" x14ac:dyDescent="0.4">
      <c r="D10" s="37" t="s">
        <v>48</v>
      </c>
      <c r="E10" s="167"/>
      <c r="F10" s="63"/>
      <c r="G10" s="1" t="s">
        <v>49</v>
      </c>
    </row>
    <row r="11" spans="1:16" x14ac:dyDescent="0.4">
      <c r="C11" s="8"/>
      <c r="D11" s="37" t="s">
        <v>50</v>
      </c>
      <c r="G11" s="75" t="s">
        <v>51</v>
      </c>
      <c r="H11" s="75" t="s">
        <v>52</v>
      </c>
      <c r="I11" s="75" t="s">
        <v>53</v>
      </c>
      <c r="J11" s="161" t="s">
        <v>54</v>
      </c>
      <c r="K11" s="161"/>
      <c r="L11" s="161"/>
      <c r="M11" s="161"/>
      <c r="N11" s="161"/>
      <c r="O11" s="161"/>
      <c r="P11" s="161"/>
    </row>
    <row r="12" spans="1:16" x14ac:dyDescent="0.4">
      <c r="B12" s="8"/>
      <c r="D12" s="37" t="s">
        <v>55</v>
      </c>
      <c r="E12" s="168"/>
      <c r="G12" s="162" t="str">
        <f>IF($E$9="","",EDATE(H12,-12))</f>
        <v/>
      </c>
      <c r="H12" s="162" t="str">
        <f>IF($E$9="","",EDATE(I12,-12))</f>
        <v/>
      </c>
      <c r="I12" s="162" t="str">
        <f>IF($E$9="","",$E$9)</f>
        <v/>
      </c>
      <c r="J12" s="162" t="str">
        <f t="shared" ref="J12:P12" si="0">IF($E$9="","",EDATE(I12,12))</f>
        <v/>
      </c>
      <c r="K12" s="162" t="str">
        <f t="shared" si="0"/>
        <v/>
      </c>
      <c r="L12" s="162" t="str">
        <f t="shared" si="0"/>
        <v/>
      </c>
      <c r="M12" s="162" t="str">
        <f t="shared" si="0"/>
        <v/>
      </c>
      <c r="N12" s="162" t="str">
        <f t="shared" si="0"/>
        <v/>
      </c>
      <c r="O12" s="162" t="str">
        <f t="shared" si="0"/>
        <v/>
      </c>
      <c r="P12" s="162" t="str">
        <f t="shared" si="0"/>
        <v/>
      </c>
    </row>
    <row r="13" spans="1:16" x14ac:dyDescent="0.4">
      <c r="D13" s="1"/>
      <c r="E13" s="147" t="str">
        <f>IF(E12="","",IF(①申請者情報!$D$26="該当する",EDATE($E$12,12),$E$12))</f>
        <v/>
      </c>
      <c r="G13" s="137" t="str">
        <f>IFERROR(IF(AND(G12&lt;&gt;"",$E$13=G12),"基準年",IF($E$13&lt;G12,IF(YEAR(G12)-YEAR($E$13)&lt;4,"事業化報告"&amp;YEAR(G12)-YEAR($E$13)&amp;"年目","－"),"")),"")</f>
        <v/>
      </c>
      <c r="H13" s="137" t="str">
        <f t="shared" ref="H13:P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row>
    <row r="14" spans="1:16" ht="19.5" x14ac:dyDescent="0.4">
      <c r="B14" s="22" t="s">
        <v>56</v>
      </c>
      <c r="D14" s="1"/>
      <c r="F14" s="32"/>
    </row>
    <row r="15" spans="1:16" x14ac:dyDescent="0.35">
      <c r="B15" s="61">
        <f>MAX($B$14:B14)+1</f>
        <v>1</v>
      </c>
      <c r="C15" s="54" t="s">
        <v>57</v>
      </c>
      <c r="D15" s="30"/>
      <c r="E15" s="31"/>
      <c r="F15" s="31"/>
      <c r="G15" s="11"/>
      <c r="H15" s="11"/>
      <c r="I15" s="11"/>
      <c r="J15" s="11"/>
      <c r="K15" s="11"/>
      <c r="L15" s="11"/>
      <c r="M15" s="11"/>
      <c r="N15" s="11"/>
      <c r="O15" s="11"/>
      <c r="P15" s="11"/>
    </row>
    <row r="16" spans="1:16" ht="29.25" customHeight="1" x14ac:dyDescent="0.4">
      <c r="C16" s="141"/>
      <c r="D16" s="5" t="str">
        <f>MAX($B$15:B16)&amp;"-"&amp;COUNTA($D$15:D15)+1</f>
        <v>1-1</v>
      </c>
      <c r="E16" s="24" t="s">
        <v>58</v>
      </c>
      <c r="F16" s="25"/>
      <c r="G16" s="169"/>
      <c r="H16" s="169"/>
      <c r="I16" s="169"/>
      <c r="J16" s="21"/>
      <c r="K16" s="21"/>
      <c r="L16" s="21"/>
      <c r="M16" s="21"/>
      <c r="N16" s="21"/>
      <c r="O16" s="21"/>
      <c r="P16" s="21"/>
    </row>
    <row r="17" spans="2:16" ht="29.25" customHeight="1" x14ac:dyDescent="0.4">
      <c r="C17" s="9"/>
      <c r="D17" s="5" t="str">
        <f>MAX($B$15:B17)&amp;"-"&amp;COUNTA($D$15:D16)+1</f>
        <v>1-2</v>
      </c>
      <c r="E17" s="138" t="s">
        <v>59</v>
      </c>
      <c r="F17" s="23"/>
      <c r="G17" s="169"/>
      <c r="H17" s="169"/>
      <c r="I17" s="169"/>
      <c r="J17" s="21"/>
      <c r="K17" s="21"/>
      <c r="L17" s="21"/>
      <c r="M17" s="21"/>
      <c r="N17" s="21"/>
      <c r="O17" s="21"/>
      <c r="P17" s="21"/>
    </row>
    <row r="18" spans="2:16" ht="29.25" customHeight="1" x14ac:dyDescent="0.4">
      <c r="C18" s="9"/>
      <c r="D18" s="5" t="str">
        <f>MAX($B$15:B18)&amp;"-"&amp;COUNTA($D$15:D17)+1</f>
        <v>1-3</v>
      </c>
      <c r="E18" s="138" t="s">
        <v>60</v>
      </c>
      <c r="F18" s="23"/>
      <c r="G18" s="169"/>
      <c r="H18" s="169"/>
      <c r="I18" s="169"/>
      <c r="J18" s="21"/>
      <c r="K18" s="21"/>
      <c r="L18" s="21"/>
      <c r="M18" s="21"/>
      <c r="N18" s="21"/>
      <c r="O18" s="21"/>
      <c r="P18" s="21"/>
    </row>
    <row r="19" spans="2:16" ht="29.25" customHeight="1" x14ac:dyDescent="0.4">
      <c r="C19" s="9"/>
      <c r="D19" s="5" t="str">
        <f>MAX($B$15:B19)&amp;"-"&amp;COUNTA($D$15:D18)+1</f>
        <v>1-4</v>
      </c>
      <c r="E19" s="139" t="s">
        <v>61</v>
      </c>
      <c r="F19" s="23"/>
      <c r="G19" s="169"/>
      <c r="H19" s="169"/>
      <c r="I19" s="169"/>
      <c r="J19" s="21"/>
      <c r="K19" s="21"/>
      <c r="L19" s="21"/>
      <c r="M19" s="21"/>
      <c r="N19" s="21"/>
      <c r="O19" s="21"/>
      <c r="P19" s="21"/>
    </row>
    <row r="20" spans="2:16" ht="29.25" customHeight="1" x14ac:dyDescent="0.4">
      <c r="C20" s="9"/>
      <c r="D20" s="5" t="str">
        <f>MAX($B$15:B20)&amp;"-"&amp;COUNTA($D$15:D19)+1</f>
        <v>1-5</v>
      </c>
      <c r="E20" s="139" t="s">
        <v>62</v>
      </c>
      <c r="F20" s="23"/>
      <c r="G20" s="169"/>
      <c r="H20" s="169"/>
      <c r="I20" s="169"/>
      <c r="J20" s="21"/>
      <c r="K20" s="21"/>
      <c r="L20" s="21"/>
      <c r="M20" s="21"/>
      <c r="N20" s="21"/>
      <c r="O20" s="21"/>
      <c r="P20" s="21"/>
    </row>
    <row r="21" spans="2:16" ht="29.25" customHeight="1" x14ac:dyDescent="0.4">
      <c r="C21" s="9"/>
      <c r="D21" s="5" t="str">
        <f>MAX($B$15:B21)&amp;"-"&amp;COUNTA($D$15:D20)+1</f>
        <v>1-6</v>
      </c>
      <c r="E21" s="24" t="s">
        <v>63</v>
      </c>
      <c r="F21" s="25"/>
      <c r="G21" s="169"/>
      <c r="H21" s="169"/>
      <c r="I21" s="169"/>
      <c r="J21" s="21"/>
      <c r="K21" s="21"/>
      <c r="L21" s="21"/>
      <c r="M21" s="21"/>
      <c r="N21" s="21"/>
      <c r="O21" s="21"/>
      <c r="P21" s="21"/>
    </row>
    <row r="22" spans="2:16" ht="29.25" customHeight="1" x14ac:dyDescent="0.4">
      <c r="C22" s="9"/>
      <c r="D22" s="5" t="str">
        <f>MAX($B$15:B22)&amp;"-"&amp;COUNTA($D$15:D21)+1</f>
        <v>1-7</v>
      </c>
      <c r="E22" s="138" t="s">
        <v>64</v>
      </c>
      <c r="F22" s="23"/>
      <c r="G22" s="169"/>
      <c r="H22" s="169"/>
      <c r="I22" s="169"/>
      <c r="J22" s="21"/>
      <c r="K22" s="21"/>
      <c r="L22" s="21"/>
      <c r="M22" s="21"/>
      <c r="N22" s="21"/>
      <c r="O22" s="21"/>
      <c r="P22" s="21"/>
    </row>
    <row r="23" spans="2:16" ht="29.25" customHeight="1" x14ac:dyDescent="0.4">
      <c r="C23" s="9"/>
      <c r="D23" s="5" t="str">
        <f>MAX($B$15:B23)&amp;"-"&amp;COUNTA($D$15:D22)+1</f>
        <v>1-8</v>
      </c>
      <c r="E23" s="138" t="s">
        <v>65</v>
      </c>
      <c r="F23" s="23"/>
      <c r="G23" s="169"/>
      <c r="H23" s="169"/>
      <c r="I23" s="169"/>
      <c r="J23" s="21"/>
      <c r="K23" s="21"/>
      <c r="L23" s="21"/>
      <c r="M23" s="21"/>
      <c r="N23" s="21"/>
      <c r="O23" s="21"/>
      <c r="P23" s="21"/>
    </row>
    <row r="24" spans="2:16"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row>
    <row r="25" spans="2:16" x14ac:dyDescent="0.4">
      <c r="D25" s="43"/>
      <c r="E25" s="42"/>
      <c r="F25" s="42"/>
      <c r="G25" s="42"/>
      <c r="H25" s="42"/>
      <c r="I25" s="42"/>
      <c r="J25" s="42"/>
      <c r="K25" s="42"/>
      <c r="L25" s="42"/>
      <c r="M25" s="42"/>
      <c r="N25" s="42"/>
      <c r="O25" s="42"/>
      <c r="P25" s="42"/>
    </row>
    <row r="26" spans="2:16" x14ac:dyDescent="0.35">
      <c r="B26" s="61">
        <f>MAX($B$14:B25)+1</f>
        <v>2</v>
      </c>
      <c r="C26" s="54" t="s">
        <v>67</v>
      </c>
      <c r="D26" s="30"/>
      <c r="E26" s="31"/>
      <c r="F26" s="31"/>
      <c r="G26" s="11"/>
      <c r="H26" s="11"/>
      <c r="I26" s="11"/>
      <c r="J26" s="11"/>
      <c r="K26" s="11"/>
      <c r="L26" s="11"/>
      <c r="M26" s="11"/>
      <c r="N26" s="11"/>
      <c r="O26" s="11"/>
      <c r="P26" s="11"/>
    </row>
    <row r="27" spans="2:16" ht="29.25" customHeight="1" x14ac:dyDescent="0.4">
      <c r="C27" s="42"/>
      <c r="D27" s="5" t="str">
        <f>MAX($B$15:B27)&amp;"-"&amp;COUNTA($D$26:D26)+1</f>
        <v>2-1</v>
      </c>
      <c r="E27" s="24" t="s">
        <v>68</v>
      </c>
      <c r="F27" s="23"/>
      <c r="G27" s="169"/>
      <c r="H27" s="169"/>
      <c r="I27" s="169"/>
      <c r="J27" s="169"/>
      <c r="K27" s="169"/>
      <c r="L27" s="169"/>
      <c r="M27" s="169"/>
      <c r="N27" s="120"/>
      <c r="O27" s="120"/>
      <c r="P27" s="120"/>
    </row>
    <row r="28" spans="2:16" ht="29.25" customHeight="1" x14ac:dyDescent="0.4">
      <c r="D28" s="5" t="str">
        <f>MAX($B$15:B28)&amp;"-"&amp;COUNTA($D$26:D27)+1</f>
        <v>2-2</v>
      </c>
      <c r="E28" s="24" t="s">
        <v>69</v>
      </c>
      <c r="F28" s="23"/>
      <c r="G28" s="169"/>
      <c r="H28" s="169"/>
      <c r="I28" s="169"/>
      <c r="J28" s="169"/>
      <c r="K28" s="169"/>
      <c r="L28" s="169"/>
      <c r="M28" s="169"/>
      <c r="N28" s="120"/>
      <c r="O28" s="120"/>
      <c r="P28" s="120"/>
    </row>
    <row r="29" spans="2:16" ht="29.25" customHeight="1" x14ac:dyDescent="0.4">
      <c r="D29" s="5" t="str">
        <f>MAX($B$15:B29)&amp;"-"&amp;COUNTA($D$26:D28)+1</f>
        <v>2-3</v>
      </c>
      <c r="E29" s="24" t="s">
        <v>70</v>
      </c>
      <c r="F29" s="23"/>
      <c r="G29" s="169"/>
      <c r="H29" s="169"/>
      <c r="I29" s="169"/>
      <c r="J29" s="169"/>
      <c r="K29" s="169"/>
      <c r="L29" s="169"/>
      <c r="M29" s="169"/>
      <c r="N29" s="120"/>
      <c r="O29" s="120"/>
      <c r="P29" s="120"/>
    </row>
    <row r="30" spans="2:16" ht="29.25" customHeight="1" x14ac:dyDescent="0.4">
      <c r="D30" s="5" t="str">
        <f>MAX($B$15:B30)&amp;"-"&amp;COUNTA($D$26:D29)+1</f>
        <v>2-4</v>
      </c>
      <c r="E30" s="24" t="s">
        <v>71</v>
      </c>
      <c r="F30" s="23"/>
      <c r="G30" s="169"/>
      <c r="H30" s="169"/>
      <c r="I30" s="169"/>
      <c r="J30" s="169"/>
      <c r="K30" s="169"/>
      <c r="L30" s="169"/>
      <c r="M30" s="169"/>
      <c r="N30" s="120"/>
      <c r="O30" s="120"/>
      <c r="P30" s="120"/>
    </row>
    <row r="31" spans="2:16" ht="29.25" customHeight="1" x14ac:dyDescent="0.4">
      <c r="C31" s="9"/>
      <c r="D31" s="5" t="str">
        <f>MAX($B$15:B31)&amp;"-"&amp;COUNTA($D$26:D30)+1</f>
        <v>2-5</v>
      </c>
      <c r="E31" s="24" t="s">
        <v>72</v>
      </c>
      <c r="F31" s="23"/>
      <c r="G31" s="169"/>
      <c r="H31" s="169"/>
      <c r="I31" s="169"/>
      <c r="J31" s="169"/>
      <c r="K31" s="169"/>
      <c r="L31" s="169"/>
      <c r="M31" s="169"/>
      <c r="N31" s="120"/>
      <c r="O31" s="120"/>
      <c r="P31" s="120"/>
    </row>
    <row r="32" spans="2:16" ht="29.25" customHeight="1" x14ac:dyDescent="0.4">
      <c r="C32" s="9"/>
      <c r="D32" s="5" t="str">
        <f>MAX($B$15:B32)&amp;"-"&amp;COUNTA($D$26:D31)+1</f>
        <v>2-6</v>
      </c>
      <c r="E32" s="24" t="s">
        <v>73</v>
      </c>
      <c r="F32" s="23"/>
      <c r="G32" s="169"/>
      <c r="H32" s="169"/>
      <c r="I32" s="169"/>
      <c r="J32" s="169"/>
      <c r="K32" s="169"/>
      <c r="L32" s="169"/>
      <c r="M32" s="169"/>
      <c r="N32" s="120"/>
      <c r="O32" s="120"/>
      <c r="P32" s="120"/>
    </row>
    <row r="33" spans="2:18"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row>
    <row r="34" spans="2:18" ht="29.25" customHeight="1" x14ac:dyDescent="0.4">
      <c r="C34" s="9"/>
      <c r="D34" s="5" t="str">
        <f>MAX($B$15:B34)&amp;"-"&amp;COUNTA($D$26:D33)+1</f>
        <v>2-8</v>
      </c>
      <c r="E34" s="143" t="s">
        <v>75</v>
      </c>
      <c r="F34" s="25" t="s">
        <v>76</v>
      </c>
      <c r="G34" s="171"/>
    </row>
    <row r="35" spans="2:18" ht="29.25" customHeight="1" x14ac:dyDescent="0.4">
      <c r="C35" s="9"/>
      <c r="D35" s="5" t="str">
        <f>MAX($B$15:B35)&amp;"-"&amp;COUNTA($D$26:D34)+1</f>
        <v>2-9</v>
      </c>
      <c r="E35" s="143" t="s">
        <v>77</v>
      </c>
      <c r="F35" s="23" t="s">
        <v>78</v>
      </c>
      <c r="G35" s="169"/>
      <c r="H35" s="120"/>
      <c r="I35" s="170"/>
      <c r="J35" s="120"/>
      <c r="K35" s="120"/>
      <c r="L35" s="120"/>
      <c r="M35" s="120"/>
      <c r="N35" s="120"/>
      <c r="O35" s="120"/>
      <c r="P35" s="120"/>
    </row>
    <row r="36" spans="2:18" ht="29.25" customHeight="1" x14ac:dyDescent="0.4">
      <c r="C36" s="9"/>
      <c r="D36" s="5" t="str">
        <f>MAX($B$15:B36)&amp;"-"&amp;COUNTA($D$26:D35)+1</f>
        <v>2-10</v>
      </c>
      <c r="E36" s="143" t="s">
        <v>79</v>
      </c>
      <c r="F36" s="25" t="s">
        <v>78</v>
      </c>
      <c r="G36" s="169"/>
      <c r="H36" s="120"/>
      <c r="I36" s="170"/>
      <c r="J36" s="120"/>
      <c r="K36" s="120"/>
      <c r="L36" s="120"/>
      <c r="M36" s="120"/>
      <c r="N36" s="120"/>
      <c r="O36" s="120"/>
      <c r="P36" s="120"/>
    </row>
    <row r="37" spans="2:18" ht="29.25" customHeight="1" x14ac:dyDescent="0.4">
      <c r="C37" s="9"/>
      <c r="D37" s="5" t="str">
        <f>MAX($B$15:B37)&amp;"-"&amp;COUNTA($D$26:D36)+1</f>
        <v>2-11</v>
      </c>
      <c r="E37" s="143" t="s">
        <v>80</v>
      </c>
      <c r="F37" s="23" t="s">
        <v>78</v>
      </c>
      <c r="G37" s="169"/>
      <c r="H37" s="120"/>
      <c r="I37" s="170"/>
      <c r="J37" s="120"/>
      <c r="K37" s="120"/>
      <c r="L37" s="120"/>
      <c r="M37" s="120"/>
      <c r="N37" s="120"/>
      <c r="O37" s="120"/>
      <c r="P37" s="120"/>
    </row>
    <row r="38" spans="2:18" ht="29.25" customHeight="1" x14ac:dyDescent="0.4">
      <c r="C38" s="9"/>
      <c r="D38" s="7" t="str">
        <f>MAX($B$15:B38)&amp;"-"&amp;COUNTA($D$26:D37)+1</f>
        <v>2-12</v>
      </c>
      <c r="E38" s="142" t="s">
        <v>81</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row>
    <row r="39" spans="2:18" ht="29.25" customHeight="1" x14ac:dyDescent="0.4">
      <c r="C39" s="9"/>
      <c r="D39" s="7" t="str">
        <f>MAX($B$15:B39)&amp;"-"&amp;COUNTA($D$26:D38)+1</f>
        <v>2-13</v>
      </c>
      <c r="E39" s="142" t="s">
        <v>82</v>
      </c>
      <c r="F39" s="28"/>
      <c r="G39" s="12" t="str">
        <f t="shared" ref="G39:P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row>
    <row r="40" spans="2:18" ht="29.25" customHeight="1" x14ac:dyDescent="0.4">
      <c r="C40" s="9"/>
      <c r="D40" s="7" t="str">
        <f>MAX($B$15:B40)&amp;"-"&amp;COUNTA($D$26:D39)+1</f>
        <v>2-14</v>
      </c>
      <c r="E40" s="142" t="s">
        <v>83</v>
      </c>
      <c r="F40" s="27" t="s">
        <v>84</v>
      </c>
      <c r="G40" s="14"/>
      <c r="H40" s="56" t="str">
        <f t="shared" ref="H40:J41" si="5">IFERROR((H38-G38)/G38,"")</f>
        <v/>
      </c>
      <c r="I40" s="57" t="str">
        <f t="shared" si="5"/>
        <v/>
      </c>
      <c r="J40" s="56" t="str">
        <f t="shared" si="5"/>
        <v/>
      </c>
      <c r="K40" s="56" t="str">
        <f t="shared" ref="K40:P40" si="6">IFERROR((K38-J38)/J38,"")</f>
        <v/>
      </c>
      <c r="L40" s="56" t="str">
        <f t="shared" si="6"/>
        <v/>
      </c>
      <c r="M40" s="56" t="str">
        <f t="shared" si="6"/>
        <v/>
      </c>
      <c r="N40" s="56" t="str">
        <f t="shared" si="6"/>
        <v/>
      </c>
      <c r="O40" s="56" t="str">
        <f t="shared" si="6"/>
        <v/>
      </c>
      <c r="P40" s="56" t="str">
        <f t="shared" si="6"/>
        <v/>
      </c>
    </row>
    <row r="41" spans="2:18"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ref="K41:P41" si="7">IFERROR((K39-J39)/J39,"")</f>
        <v/>
      </c>
      <c r="L41" s="56" t="str">
        <f t="shared" si="7"/>
        <v/>
      </c>
      <c r="M41" s="56" t="str">
        <f t="shared" si="7"/>
        <v/>
      </c>
      <c r="N41" s="56" t="str">
        <f t="shared" si="7"/>
        <v/>
      </c>
      <c r="O41" s="56" t="str">
        <f t="shared" si="7"/>
        <v/>
      </c>
      <c r="P41" s="56" t="str">
        <f t="shared" si="7"/>
        <v/>
      </c>
    </row>
    <row r="42" spans="2:18" ht="29.25" customHeight="1" x14ac:dyDescent="0.4">
      <c r="C42" s="9"/>
      <c r="D42" s="7" t="str">
        <f>MAX($B$15:B42)&amp;"-"&amp;COUNTA($D$26:D41)+1</f>
        <v>2-16</v>
      </c>
      <c r="E42" s="142" t="s">
        <v>87</v>
      </c>
      <c r="F42" s="27"/>
      <c r="G42" s="83" t="str">
        <f t="shared" ref="G42" si="8">IFERROR(+G31/G37,"")</f>
        <v/>
      </c>
      <c r="H42" s="84" t="str">
        <f>IFERROR(+H31/H37,"")</f>
        <v/>
      </c>
      <c r="I42" s="85" t="str">
        <f>IFERROR(+I31/I37,"")</f>
        <v/>
      </c>
      <c r="J42" s="84" t="str">
        <f>IFERROR(+J31/J37,"")</f>
        <v/>
      </c>
      <c r="K42" s="84" t="str">
        <f t="shared" ref="K42:P42" si="9">IFERROR(+K31/K37,"")</f>
        <v/>
      </c>
      <c r="L42" s="84" t="str">
        <f t="shared" si="9"/>
        <v/>
      </c>
      <c r="M42" s="84" t="str">
        <f t="shared" si="9"/>
        <v/>
      </c>
      <c r="N42" s="84" t="str">
        <f t="shared" si="9"/>
        <v/>
      </c>
      <c r="O42" s="84" t="str">
        <f t="shared" si="9"/>
        <v/>
      </c>
      <c r="P42" s="13" t="str">
        <f t="shared" si="9"/>
        <v/>
      </c>
    </row>
    <row r="43" spans="2:18"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10">IFERROR((K42-J42)/J42,"")</f>
        <v/>
      </c>
      <c r="L43" s="56" t="str">
        <f t="shared" si="10"/>
        <v/>
      </c>
      <c r="M43" s="56" t="str">
        <f t="shared" si="10"/>
        <v/>
      </c>
      <c r="N43" s="56" t="str">
        <f t="shared" si="10"/>
        <v/>
      </c>
      <c r="O43" s="56" t="str">
        <f t="shared" si="10"/>
        <v/>
      </c>
      <c r="P43" s="56" t="str">
        <f t="shared" si="10"/>
        <v/>
      </c>
    </row>
    <row r="44" spans="2:18" ht="29.25" customHeight="1" x14ac:dyDescent="0.4">
      <c r="C44" s="9"/>
      <c r="D44" s="140" t="str">
        <f>MAX($B$15:B44)&amp;"-"&amp;COUNTA($D$26:D43)+1</f>
        <v>2-18</v>
      </c>
      <c r="E44" s="142" t="s">
        <v>89</v>
      </c>
      <c r="F44" s="27"/>
      <c r="G44" s="12" t="str">
        <f>IFERROR(+G33/(G35+G37),"")</f>
        <v/>
      </c>
      <c r="H44" s="13" t="str">
        <f t="shared" ref="H44" si="11">IFERROR(+H33/(H35+H37),"")</f>
        <v/>
      </c>
      <c r="I44" s="20" t="str">
        <f>IFERROR(+I33/(I35+I37),"")</f>
        <v/>
      </c>
      <c r="J44" s="13" t="str">
        <f t="shared" ref="J44:P44" si="12">IFERROR(+J33/(J35+J37),"")</f>
        <v/>
      </c>
      <c r="K44" s="13" t="str">
        <f t="shared" si="12"/>
        <v/>
      </c>
      <c r="L44" s="13" t="str">
        <f t="shared" si="12"/>
        <v/>
      </c>
      <c r="M44" s="13" t="str">
        <f t="shared" si="12"/>
        <v/>
      </c>
      <c r="N44" s="13" t="str">
        <f t="shared" si="12"/>
        <v/>
      </c>
      <c r="O44" s="13" t="str">
        <f t="shared" si="12"/>
        <v/>
      </c>
      <c r="P44" s="13" t="str">
        <f t="shared" si="12"/>
        <v/>
      </c>
    </row>
    <row r="45" spans="2:18" ht="29.25" customHeight="1" x14ac:dyDescent="0.4">
      <c r="C45" s="9"/>
      <c r="D45" s="7" t="str">
        <f>MAX($B$15:B45)&amp;"-"&amp;COUNTA($D$26:D44)+1</f>
        <v>2-19</v>
      </c>
      <c r="E45" s="142" t="s">
        <v>90</v>
      </c>
      <c r="F45" s="28"/>
      <c r="G45" s="12" t="str">
        <f t="shared" ref="G45:H45" si="13">IFERROR(+G33/(G36+G37),"")</f>
        <v/>
      </c>
      <c r="H45" s="13" t="str">
        <f t="shared" si="13"/>
        <v/>
      </c>
      <c r="I45" s="20" t="str">
        <f>IFERROR(+I33/(I36+I37),"")</f>
        <v/>
      </c>
      <c r="J45" s="13" t="str">
        <f t="shared" ref="J45:P45" si="14">IFERROR(+J33/(J36+J37),"")</f>
        <v/>
      </c>
      <c r="K45" s="13" t="str">
        <f t="shared" si="14"/>
        <v/>
      </c>
      <c r="L45" s="13" t="str">
        <f t="shared" si="14"/>
        <v/>
      </c>
      <c r="M45" s="13" t="str">
        <f t="shared" si="14"/>
        <v/>
      </c>
      <c r="N45" s="13" t="str">
        <f t="shared" si="14"/>
        <v/>
      </c>
      <c r="O45" s="13" t="str">
        <f t="shared" si="14"/>
        <v/>
      </c>
      <c r="P45" s="13" t="str">
        <f t="shared" si="14"/>
        <v/>
      </c>
    </row>
    <row r="46" spans="2:18" x14ac:dyDescent="0.4">
      <c r="D46" s="43"/>
      <c r="E46" s="42"/>
      <c r="F46" s="42"/>
      <c r="G46" s="42"/>
      <c r="H46" s="42"/>
      <c r="I46" s="42"/>
      <c r="J46" s="42"/>
      <c r="K46" s="42"/>
      <c r="L46" s="42"/>
      <c r="M46" s="42"/>
      <c r="N46" s="42"/>
      <c r="O46" s="42"/>
      <c r="P46" s="42"/>
    </row>
    <row r="47" spans="2:18" x14ac:dyDescent="0.35">
      <c r="B47" s="61">
        <f>MAX($B$14:B46)+1</f>
        <v>3</v>
      </c>
      <c r="C47" s="54" t="s">
        <v>91</v>
      </c>
      <c r="D47" s="30"/>
      <c r="E47" s="31"/>
      <c r="F47" s="31"/>
      <c r="G47" s="11"/>
      <c r="H47" s="11"/>
      <c r="I47" s="11"/>
      <c r="J47" s="11"/>
      <c r="K47" s="11"/>
      <c r="L47" s="11"/>
      <c r="M47" s="11"/>
      <c r="N47" s="11"/>
      <c r="O47" s="11"/>
      <c r="P47" s="11"/>
    </row>
    <row r="48" spans="2:18" ht="29.25" customHeight="1" x14ac:dyDescent="0.4">
      <c r="C48" s="42"/>
      <c r="D48" s="5" t="str">
        <f>MAX($B$15:B48)&amp;"-"&amp;COUNTA($D$47:D47)+1</f>
        <v>3-1</v>
      </c>
      <c r="E48" s="24" t="s">
        <v>92</v>
      </c>
      <c r="F48" s="23" t="s">
        <v>93</v>
      </c>
      <c r="G48" s="169"/>
      <c r="H48" s="120"/>
      <c r="I48" s="170"/>
      <c r="J48" s="21"/>
      <c r="K48" s="21"/>
      <c r="L48" s="21"/>
      <c r="M48" s="21"/>
      <c r="N48" s="21"/>
      <c r="O48" s="21"/>
      <c r="P48" s="21"/>
      <c r="Q48" s="76" t="s">
        <v>94</v>
      </c>
      <c r="R48" s="76"/>
    </row>
    <row r="49" spans="2:18" ht="29.25" customHeight="1" x14ac:dyDescent="0.4">
      <c r="D49" s="5" t="str">
        <f>MAX($B$15:B49)&amp;"-"&amp;COUNTA($D$47:D48)+1</f>
        <v>3-2</v>
      </c>
      <c r="E49" s="24" t="s">
        <v>95</v>
      </c>
      <c r="F49" s="23"/>
      <c r="G49" s="169"/>
      <c r="H49" s="120"/>
      <c r="I49" s="170"/>
      <c r="J49" s="21"/>
      <c r="K49" s="21"/>
      <c r="L49" s="21"/>
      <c r="M49" s="21"/>
      <c r="N49" s="21"/>
      <c r="O49" s="21"/>
      <c r="P49" s="21"/>
    </row>
    <row r="50" spans="2:18" ht="29.25" customHeight="1" x14ac:dyDescent="0.4">
      <c r="D50" s="5" t="str">
        <f>MAX($B$15:B50)&amp;"-"&amp;COUNTA($D$47:D49)+1</f>
        <v>3-3</v>
      </c>
      <c r="E50" s="24" t="s">
        <v>96</v>
      </c>
      <c r="F50" s="23" t="s">
        <v>97</v>
      </c>
      <c r="G50" s="169"/>
      <c r="H50" s="120"/>
      <c r="I50" s="170"/>
      <c r="J50" s="21"/>
      <c r="K50" s="21"/>
      <c r="L50" s="21"/>
      <c r="M50" s="21"/>
      <c r="N50" s="21"/>
      <c r="O50" s="21"/>
      <c r="P50" s="21"/>
      <c r="Q50" s="76" t="s">
        <v>98</v>
      </c>
      <c r="R50" s="76"/>
    </row>
    <row r="51" spans="2:18" ht="29.25" customHeight="1" x14ac:dyDescent="0.4">
      <c r="D51" s="5" t="str">
        <f>MAX($B$15:B51)&amp;"-"&amp;COUNTA($D$47:D50)+1</f>
        <v>3-4</v>
      </c>
      <c r="E51" s="24" t="s">
        <v>99</v>
      </c>
      <c r="F51" s="23" t="s">
        <v>97</v>
      </c>
      <c r="G51" s="169"/>
      <c r="H51" s="120"/>
      <c r="I51" s="170"/>
      <c r="J51" s="21"/>
      <c r="K51" s="21"/>
      <c r="L51" s="21"/>
      <c r="M51" s="21"/>
      <c r="N51" s="21"/>
      <c r="O51" s="21"/>
      <c r="P51" s="21"/>
      <c r="Q51" s="76" t="s">
        <v>100</v>
      </c>
    </row>
    <row r="52" spans="2:18" x14ac:dyDescent="0.4">
      <c r="E52" s="6"/>
      <c r="F52" s="6"/>
    </row>
    <row r="53" spans="2:18" x14ac:dyDescent="0.35">
      <c r="B53" s="61">
        <f>MAX($B$14:B52)+1</f>
        <v>4</v>
      </c>
      <c r="C53" s="53" t="s">
        <v>101</v>
      </c>
    </row>
    <row r="54" spans="2:18" ht="29.25" customHeight="1" x14ac:dyDescent="0.4">
      <c r="C54" s="42"/>
      <c r="D54" s="5" t="str">
        <f>MAX($B$15:B54)&amp;"-"&amp;COUNTA($D$53:D53)+1</f>
        <v>4-1</v>
      </c>
      <c r="E54" s="24" t="s">
        <v>102</v>
      </c>
      <c r="F54" s="23" t="s">
        <v>103</v>
      </c>
      <c r="G54" s="172"/>
      <c r="H54" s="128" t="s">
        <v>104</v>
      </c>
    </row>
    <row r="55" spans="2:18" ht="29.25" customHeight="1" x14ac:dyDescent="0.4">
      <c r="D55" s="5" t="str">
        <f>MAX($B$15:B55)&amp;"-"&amp;COUNTA($D$53:D54)+1</f>
        <v>4-2</v>
      </c>
      <c r="E55" s="24" t="s">
        <v>105</v>
      </c>
      <c r="F55" s="23" t="s">
        <v>103</v>
      </c>
      <c r="G55" s="172"/>
      <c r="H55" s="128" t="s">
        <v>106</v>
      </c>
    </row>
    <row r="56" spans="2:18" ht="29.25" customHeight="1" x14ac:dyDescent="0.4">
      <c r="D56" s="5" t="str">
        <f>MAX($B$15:B56)&amp;"-"&amp;COUNTA($D$53:D55)+1</f>
        <v>4-3</v>
      </c>
      <c r="E56" s="31" t="s">
        <v>107</v>
      </c>
      <c r="F56" s="23" t="s">
        <v>103</v>
      </c>
      <c r="G56" s="173"/>
    </row>
    <row r="57" spans="2:18" ht="29.25" customHeight="1" x14ac:dyDescent="0.4">
      <c r="D57" s="5" t="str">
        <f>MAX($B$15:B57)&amp;"-"&amp;COUNTA($D$53:D56)+1</f>
        <v>4-4</v>
      </c>
      <c r="E57" s="31" t="s">
        <v>108</v>
      </c>
      <c r="F57" s="23" t="s">
        <v>103</v>
      </c>
      <c r="G57" s="173"/>
    </row>
    <row r="58" spans="2:18" x14ac:dyDescent="0.4">
      <c r="E58" s="76" t="s">
        <v>109</v>
      </c>
      <c r="F58" s="6"/>
      <c r="G58" s="6"/>
      <c r="H58" s="6"/>
    </row>
    <row r="59" spans="2:18" x14ac:dyDescent="0.4">
      <c r="E59" s="6"/>
      <c r="F59" s="6"/>
    </row>
    <row r="60" spans="2:18" ht="19.5" x14ac:dyDescent="0.4">
      <c r="B60" s="22" t="s">
        <v>110</v>
      </c>
      <c r="D60" s="1"/>
    </row>
    <row r="61" spans="2:18" x14ac:dyDescent="0.35">
      <c r="B61" s="61">
        <f>MAX($B$14:B60)+1</f>
        <v>5</v>
      </c>
      <c r="C61" s="53" t="s">
        <v>111</v>
      </c>
      <c r="D61" s="4"/>
      <c r="E61" s="6"/>
      <c r="F61" s="6"/>
    </row>
    <row r="62" spans="2:18" x14ac:dyDescent="0.4">
      <c r="B62" s="61"/>
      <c r="C62" s="152" t="s">
        <v>112</v>
      </c>
      <c r="D62" s="4"/>
      <c r="E62" s="6"/>
      <c r="F62" s="6"/>
    </row>
    <row r="63" spans="2:18" x14ac:dyDescent="0.4">
      <c r="B63" s="61"/>
      <c r="C63" s="152" t="s">
        <v>113</v>
      </c>
      <c r="D63" s="4"/>
      <c r="E63" s="6"/>
      <c r="F63" s="6"/>
    </row>
    <row r="64" spans="2:18" ht="29.25" customHeight="1" x14ac:dyDescent="0.4">
      <c r="C64" s="42"/>
      <c r="D64" s="5" t="str">
        <f>MAX($B$15:B64)&amp;"-"&amp;COUNTA($D$61:D61)+1</f>
        <v>5-1</v>
      </c>
      <c r="E64" s="24" t="s">
        <v>68</v>
      </c>
      <c r="F64" s="23"/>
      <c r="G64" s="169"/>
      <c r="H64" s="120"/>
      <c r="I64" s="170"/>
      <c r="J64" s="120"/>
      <c r="K64" s="120"/>
      <c r="L64" s="120"/>
      <c r="M64" s="120"/>
      <c r="N64" s="120"/>
      <c r="O64" s="120"/>
      <c r="P64" s="120"/>
    </row>
    <row r="65" spans="3:16" ht="29.25" customHeight="1" x14ac:dyDescent="0.4">
      <c r="D65" s="5" t="str">
        <f>MAX($B$15:B65)&amp;"-"&amp;COUNTA($D$61:D64)+1</f>
        <v>5-2</v>
      </c>
      <c r="E65" s="24" t="s">
        <v>69</v>
      </c>
      <c r="F65" s="23"/>
      <c r="G65" s="169"/>
      <c r="H65" s="120"/>
      <c r="I65" s="170"/>
      <c r="J65" s="120"/>
      <c r="K65" s="120"/>
      <c r="L65" s="120"/>
      <c r="M65" s="120"/>
      <c r="N65" s="120"/>
      <c r="O65" s="120"/>
      <c r="P65" s="120"/>
    </row>
    <row r="66" spans="3:16" ht="29.25" customHeight="1" x14ac:dyDescent="0.4">
      <c r="D66" s="5" t="str">
        <f>MAX($B$15:B66)&amp;"-"&amp;COUNTA($D$61:D65)+1</f>
        <v>5-3</v>
      </c>
      <c r="E66" s="24" t="s">
        <v>70</v>
      </c>
      <c r="F66" s="23"/>
      <c r="G66" s="169"/>
      <c r="H66" s="120"/>
      <c r="I66" s="170"/>
      <c r="J66" s="120"/>
      <c r="K66" s="120"/>
      <c r="L66" s="120"/>
      <c r="M66" s="120"/>
      <c r="N66" s="120"/>
      <c r="O66" s="120"/>
      <c r="P66" s="120"/>
    </row>
    <row r="67" spans="3:16" ht="29.25" customHeight="1" x14ac:dyDescent="0.4">
      <c r="C67" s="9"/>
      <c r="D67" s="7" t="str">
        <f>MAX($B$15:B67)&amp;"-"&amp;COUNTA($D$61:D66)+1</f>
        <v>5-4</v>
      </c>
      <c r="E67" s="26" t="s">
        <v>71</v>
      </c>
      <c r="F67" s="27"/>
      <c r="G67" s="83">
        <f>+G96+G115+G134+G153+G172+G191</f>
        <v>0</v>
      </c>
      <c r="H67" s="84">
        <f t="shared" ref="H67:P68" si="15">+H96+H115+H134+H153+H172+H191</f>
        <v>0</v>
      </c>
      <c r="I67" s="85">
        <f t="shared" si="15"/>
        <v>0</v>
      </c>
      <c r="J67" s="84">
        <f t="shared" si="15"/>
        <v>0</v>
      </c>
      <c r="K67" s="84">
        <f t="shared" si="15"/>
        <v>0</v>
      </c>
      <c r="L67" s="84">
        <f t="shared" si="15"/>
        <v>0</v>
      </c>
      <c r="M67" s="84">
        <f t="shared" si="15"/>
        <v>0</v>
      </c>
      <c r="N67" s="84">
        <f t="shared" si="15"/>
        <v>0</v>
      </c>
      <c r="O67" s="84">
        <f t="shared" si="15"/>
        <v>0</v>
      </c>
      <c r="P67" s="84">
        <f t="shared" si="15"/>
        <v>0</v>
      </c>
    </row>
    <row r="68" spans="3:16" ht="29.25" customHeight="1" x14ac:dyDescent="0.4">
      <c r="C68" s="9"/>
      <c r="D68" s="7" t="str">
        <f>MAX($B$15:B68)&amp;"-"&amp;COUNTA($D$61:D67)+1</f>
        <v>5-5</v>
      </c>
      <c r="E68" s="26" t="s">
        <v>72</v>
      </c>
      <c r="F68" s="27"/>
      <c r="G68" s="83">
        <f>+G97+G116+G135+G154+G173+G192</f>
        <v>0</v>
      </c>
      <c r="H68" s="84">
        <f t="shared" si="15"/>
        <v>0</v>
      </c>
      <c r="I68" s="85">
        <f t="shared" si="15"/>
        <v>0</v>
      </c>
      <c r="J68" s="84">
        <f t="shared" si="15"/>
        <v>0</v>
      </c>
      <c r="K68" s="84">
        <f t="shared" si="15"/>
        <v>0</v>
      </c>
      <c r="L68" s="84">
        <f t="shared" si="15"/>
        <v>0</v>
      </c>
      <c r="M68" s="84">
        <f t="shared" si="15"/>
        <v>0</v>
      </c>
      <c r="N68" s="84">
        <f t="shared" si="15"/>
        <v>0</v>
      </c>
      <c r="O68" s="84">
        <f t="shared" si="15"/>
        <v>0</v>
      </c>
      <c r="P68" s="84">
        <f>+P97+P116+P135+P154+P173+P192</f>
        <v>0</v>
      </c>
    </row>
    <row r="69" spans="3:16" ht="29.25" customHeight="1" x14ac:dyDescent="0.4">
      <c r="C69" s="9"/>
      <c r="D69" s="5" t="str">
        <f>MAX($B$15:B69)&amp;"-"&amp;COUNTA($D$61:D68)+1</f>
        <v>5-6</v>
      </c>
      <c r="E69" s="24" t="s">
        <v>73</v>
      </c>
      <c r="F69" s="23"/>
      <c r="G69" s="169"/>
      <c r="H69" s="120"/>
      <c r="I69" s="170"/>
      <c r="J69" s="120"/>
      <c r="K69" s="120"/>
      <c r="L69" s="120"/>
      <c r="M69" s="120"/>
      <c r="N69" s="120"/>
      <c r="O69" s="120"/>
      <c r="P69" s="120"/>
    </row>
    <row r="70" spans="3:16" ht="29.25" customHeight="1" x14ac:dyDescent="0.4">
      <c r="C70" s="9"/>
      <c r="D70" s="7" t="str">
        <f>MAX($B$15:B70)&amp;"-"&amp;COUNTA($D$61:D69)+1</f>
        <v>5-7</v>
      </c>
      <c r="E70" s="142" t="s">
        <v>74</v>
      </c>
      <c r="F70" s="27"/>
      <c r="G70" s="12">
        <f>+G66+G67+G68+G69</f>
        <v>0</v>
      </c>
      <c r="H70" s="13">
        <f t="shared" ref="H70:P70" si="16">+H66+H67+H68+H69</f>
        <v>0</v>
      </c>
      <c r="I70" s="20">
        <f t="shared" si="16"/>
        <v>0</v>
      </c>
      <c r="J70" s="13">
        <f t="shared" si="16"/>
        <v>0</v>
      </c>
      <c r="K70" s="13">
        <f t="shared" si="16"/>
        <v>0</v>
      </c>
      <c r="L70" s="13">
        <f t="shared" si="16"/>
        <v>0</v>
      </c>
      <c r="M70" s="13">
        <f t="shared" si="16"/>
        <v>0</v>
      </c>
      <c r="N70" s="13">
        <f t="shared" si="16"/>
        <v>0</v>
      </c>
      <c r="O70" s="13">
        <f t="shared" si="16"/>
        <v>0</v>
      </c>
      <c r="P70" s="13">
        <f t="shared" si="16"/>
        <v>0</v>
      </c>
    </row>
    <row r="71" spans="3:16" ht="29.25" customHeight="1" x14ac:dyDescent="0.4">
      <c r="C71" s="9"/>
      <c r="D71" s="7" t="str">
        <f>MAX($B$15:B71)&amp;"-"&amp;COUNTA($D$61:D70)+1</f>
        <v>5-8</v>
      </c>
      <c r="E71" s="142" t="s">
        <v>77</v>
      </c>
      <c r="F71" s="27" t="s">
        <v>78</v>
      </c>
      <c r="G71" s="83">
        <f>IF($G$34="就業時間換算","",+G98+G117+G136+G155+G174+G193)</f>
        <v>0</v>
      </c>
      <c r="H71" s="84">
        <f t="shared" ref="H71:P71" si="17">IF($G$34="就業時間換算","",+H98+H117+H136+H155+H174+H193)</f>
        <v>0</v>
      </c>
      <c r="I71" s="85">
        <f t="shared" si="17"/>
        <v>0</v>
      </c>
      <c r="J71" s="84">
        <f t="shared" si="17"/>
        <v>0</v>
      </c>
      <c r="K71" s="84">
        <f t="shared" si="17"/>
        <v>0</v>
      </c>
      <c r="L71" s="84">
        <f t="shared" si="17"/>
        <v>0</v>
      </c>
      <c r="M71" s="84">
        <f t="shared" si="17"/>
        <v>0</v>
      </c>
      <c r="N71" s="84">
        <f t="shared" si="17"/>
        <v>0</v>
      </c>
      <c r="O71" s="84">
        <f t="shared" si="17"/>
        <v>0</v>
      </c>
      <c r="P71" s="84">
        <f t="shared" si="17"/>
        <v>0</v>
      </c>
    </row>
    <row r="72" spans="3:16" ht="29.25" customHeight="1" x14ac:dyDescent="0.4">
      <c r="C72" s="9"/>
      <c r="D72" s="7" t="str">
        <f>MAX($B$15:B72)&amp;"-"&amp;COUNTA($D$61:D71)+1</f>
        <v>5-9</v>
      </c>
      <c r="E72" s="142" t="s">
        <v>79</v>
      </c>
      <c r="F72" s="28" t="s">
        <v>78</v>
      </c>
      <c r="G72" s="83">
        <f>IF($G$34="人数換算","",+G99+G118+G137+G156+G175+G194)</f>
        <v>0</v>
      </c>
      <c r="H72" s="84">
        <f t="shared" ref="H72:P72" si="18">IF($G$34="人数換算","",+H99+H118+H137+H156+H175+H194)</f>
        <v>0</v>
      </c>
      <c r="I72" s="85">
        <f t="shared" si="18"/>
        <v>0</v>
      </c>
      <c r="J72" s="84">
        <f t="shared" si="18"/>
        <v>0</v>
      </c>
      <c r="K72" s="84">
        <f t="shared" si="18"/>
        <v>0</v>
      </c>
      <c r="L72" s="84">
        <f t="shared" si="18"/>
        <v>0</v>
      </c>
      <c r="M72" s="84">
        <f t="shared" si="18"/>
        <v>0</v>
      </c>
      <c r="N72" s="84">
        <f t="shared" si="18"/>
        <v>0</v>
      </c>
      <c r="O72" s="84">
        <f t="shared" si="18"/>
        <v>0</v>
      </c>
      <c r="P72" s="84">
        <f t="shared" si="18"/>
        <v>0</v>
      </c>
    </row>
    <row r="73" spans="3:16" ht="29.25" customHeight="1" x14ac:dyDescent="0.4">
      <c r="C73" s="9"/>
      <c r="D73" s="7" t="str">
        <f>MAX($B$15:B73)&amp;"-"&amp;COUNTA($D$61:D72)+1</f>
        <v>5-10</v>
      </c>
      <c r="E73" s="142" t="s">
        <v>80</v>
      </c>
      <c r="F73" s="28" t="s">
        <v>78</v>
      </c>
      <c r="G73" s="83">
        <f>+G100+G119+G138+G157+G176+G195</f>
        <v>0</v>
      </c>
      <c r="H73" s="84">
        <f t="shared" ref="H73:P73" si="19">+H100+H119+H138+H157+H176+H195</f>
        <v>0</v>
      </c>
      <c r="I73" s="85">
        <f t="shared" si="19"/>
        <v>0</v>
      </c>
      <c r="J73" s="84">
        <f t="shared" si="19"/>
        <v>0</v>
      </c>
      <c r="K73" s="84">
        <f t="shared" si="19"/>
        <v>0</v>
      </c>
      <c r="L73" s="84">
        <f t="shared" si="19"/>
        <v>0</v>
      </c>
      <c r="M73" s="84">
        <f t="shared" si="19"/>
        <v>0</v>
      </c>
      <c r="N73" s="84">
        <f t="shared" si="19"/>
        <v>0</v>
      </c>
      <c r="O73" s="84">
        <f t="shared" si="19"/>
        <v>0</v>
      </c>
      <c r="P73" s="84">
        <f t="shared" si="19"/>
        <v>0</v>
      </c>
    </row>
    <row r="74" spans="3:16"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20">IFERROR(+J67/J71,"")</f>
        <v/>
      </c>
      <c r="K74" s="13" t="str">
        <f t="shared" si="20"/>
        <v/>
      </c>
      <c r="L74" s="13" t="str">
        <f t="shared" si="20"/>
        <v/>
      </c>
      <c r="M74" s="13" t="str">
        <f t="shared" si="20"/>
        <v/>
      </c>
      <c r="N74" s="13" t="str">
        <f t="shared" si="20"/>
        <v/>
      </c>
      <c r="O74" s="13" t="str">
        <f t="shared" si="20"/>
        <v/>
      </c>
      <c r="P74" s="13" t="str">
        <f t="shared" si="20"/>
        <v/>
      </c>
    </row>
    <row r="75" spans="3:16" ht="29.25" customHeight="1" x14ac:dyDescent="0.4">
      <c r="C75" s="9"/>
      <c r="D75" s="7" t="str">
        <f>MAX($B$15:B75)&amp;"-"&amp;COUNTA($D$61:D74)+1</f>
        <v>5-12</v>
      </c>
      <c r="E75" s="142" t="s">
        <v>82</v>
      </c>
      <c r="F75" s="28"/>
      <c r="G75" s="12" t="str">
        <f>IFERROR(+G67/G72,"")</f>
        <v/>
      </c>
      <c r="H75" s="13" t="str">
        <f>IFERROR(+H67/H72,"")</f>
        <v/>
      </c>
      <c r="I75" s="20" t="str">
        <f t="shared" ref="I75:P75" si="21">IFERROR(+I67/I72,"")</f>
        <v/>
      </c>
      <c r="J75" s="13" t="str">
        <f>IFERROR(+J67/J72,"")</f>
        <v/>
      </c>
      <c r="K75" s="13" t="str">
        <f t="shared" si="21"/>
        <v/>
      </c>
      <c r="L75" s="13" t="str">
        <f t="shared" si="21"/>
        <v/>
      </c>
      <c r="M75" s="13" t="str">
        <f t="shared" si="21"/>
        <v/>
      </c>
      <c r="N75" s="13" t="str">
        <f t="shared" si="21"/>
        <v/>
      </c>
      <c r="O75" s="13" t="str">
        <f t="shared" si="21"/>
        <v/>
      </c>
      <c r="P75" s="13" t="str">
        <f t="shared" si="21"/>
        <v/>
      </c>
    </row>
    <row r="76" spans="3:16" ht="29.25" customHeight="1" x14ac:dyDescent="0.4">
      <c r="C76" s="9"/>
      <c r="D76" s="7" t="str">
        <f>MAX($B$15:B76)&amp;"-"&amp;COUNTA($D$61:D75)+1</f>
        <v>5-13</v>
      </c>
      <c r="E76" s="142" t="s">
        <v>83</v>
      </c>
      <c r="F76" s="27" t="s">
        <v>84</v>
      </c>
      <c r="G76" s="14"/>
      <c r="H76" s="56" t="str">
        <f>IFERROR((H74-G74)/G74,"")</f>
        <v/>
      </c>
      <c r="I76" s="57" t="str">
        <f t="shared" ref="I76:P76" si="22">IFERROR((I74-H74)/H74,"")</f>
        <v/>
      </c>
      <c r="J76" s="56" t="str">
        <f t="shared" si="22"/>
        <v/>
      </c>
      <c r="K76" s="56" t="str">
        <f t="shared" si="22"/>
        <v/>
      </c>
      <c r="L76" s="56" t="str">
        <f t="shared" si="22"/>
        <v/>
      </c>
      <c r="M76" s="56" t="str">
        <f t="shared" si="22"/>
        <v/>
      </c>
      <c r="N76" s="56" t="str">
        <f t="shared" si="22"/>
        <v/>
      </c>
      <c r="O76" s="56" t="str">
        <f t="shared" si="22"/>
        <v/>
      </c>
      <c r="P76" s="56" t="str">
        <f t="shared" si="22"/>
        <v/>
      </c>
    </row>
    <row r="77" spans="3:16" ht="29.25" customHeight="1" x14ac:dyDescent="0.4">
      <c r="C77" s="9"/>
      <c r="D77" s="7" t="str">
        <f>MAX($B$15:B77)&amp;"-"&amp;COUNTA($D$61:D76)+1</f>
        <v>5-14</v>
      </c>
      <c r="E77" s="142" t="s">
        <v>85</v>
      </c>
      <c r="F77" s="28" t="s">
        <v>86</v>
      </c>
      <c r="G77" s="14"/>
      <c r="H77" s="56" t="str">
        <f>IFERROR((H75-G75)/G75,"")</f>
        <v/>
      </c>
      <c r="I77" s="57" t="str">
        <f t="shared" ref="I77:P77" si="23">IFERROR((I75-H75)/H75,"")</f>
        <v/>
      </c>
      <c r="J77" s="56" t="str">
        <f t="shared" si="23"/>
        <v/>
      </c>
      <c r="K77" s="56" t="str">
        <f t="shared" si="23"/>
        <v/>
      </c>
      <c r="L77" s="56" t="str">
        <f t="shared" si="23"/>
        <v/>
      </c>
      <c r="M77" s="56" t="str">
        <f t="shared" si="23"/>
        <v/>
      </c>
      <c r="N77" s="56" t="str">
        <f t="shared" si="23"/>
        <v/>
      </c>
      <c r="O77" s="56" t="str">
        <f t="shared" si="23"/>
        <v/>
      </c>
      <c r="P77" s="56" t="str">
        <f t="shared" si="23"/>
        <v/>
      </c>
    </row>
    <row r="78" spans="3:16" ht="29.25" customHeight="1" x14ac:dyDescent="0.4">
      <c r="C78" s="9"/>
      <c r="D78" s="7" t="str">
        <f>MAX($B$15:B78)&amp;"-"&amp;COUNTA($D$61:D77)+1</f>
        <v>5-15</v>
      </c>
      <c r="E78" s="142" t="s">
        <v>87</v>
      </c>
      <c r="F78" s="27"/>
      <c r="G78" s="83" t="str">
        <f t="shared" ref="G78" si="24">IFERROR(+G68/G73,"")</f>
        <v/>
      </c>
      <c r="H78" s="84" t="str">
        <f>IFERROR(+H68/H73,"")</f>
        <v/>
      </c>
      <c r="I78" s="84" t="str">
        <f t="shared" ref="I78:P78" si="25">IFERROR(+I68/I73,"")</f>
        <v/>
      </c>
      <c r="J78" s="84" t="str">
        <f t="shared" si="25"/>
        <v/>
      </c>
      <c r="K78" s="84" t="str">
        <f t="shared" si="25"/>
        <v/>
      </c>
      <c r="L78" s="84" t="str">
        <f t="shared" si="25"/>
        <v/>
      </c>
      <c r="M78" s="84" t="str">
        <f t="shared" si="25"/>
        <v/>
      </c>
      <c r="N78" s="84" t="str">
        <f t="shared" si="25"/>
        <v/>
      </c>
      <c r="O78" s="84" t="str">
        <f t="shared" si="25"/>
        <v/>
      </c>
      <c r="P78" s="84" t="str">
        <f t="shared" si="25"/>
        <v/>
      </c>
    </row>
    <row r="79" spans="3:16" ht="29.25" customHeight="1" x14ac:dyDescent="0.4">
      <c r="C79" s="9"/>
      <c r="D79" s="7" t="str">
        <f>MAX($B$15:B79)&amp;"-"&amp;COUNTA($D$61:D78)+1</f>
        <v>5-16</v>
      </c>
      <c r="E79" s="142" t="s">
        <v>88</v>
      </c>
      <c r="F79" s="27" t="s">
        <v>84</v>
      </c>
      <c r="G79" s="14"/>
      <c r="H79" s="56" t="str">
        <f>IFERROR((H78-G78)/G78,"")</f>
        <v/>
      </c>
      <c r="I79" s="57" t="str">
        <f>IFERROR((I78-H78)/H78,"")</f>
        <v/>
      </c>
      <c r="J79" s="56" t="str">
        <f t="shared" ref="J79:P79" si="26">IFERROR((J78-I78)/I78,"")</f>
        <v/>
      </c>
      <c r="K79" s="56" t="str">
        <f t="shared" si="26"/>
        <v/>
      </c>
      <c r="L79" s="56" t="str">
        <f t="shared" si="26"/>
        <v/>
      </c>
      <c r="M79" s="56" t="str">
        <f t="shared" si="26"/>
        <v/>
      </c>
      <c r="N79" s="56" t="str">
        <f t="shared" si="26"/>
        <v/>
      </c>
      <c r="O79" s="56" t="str">
        <f t="shared" si="26"/>
        <v/>
      </c>
      <c r="P79" s="56" t="str">
        <f t="shared" si="26"/>
        <v/>
      </c>
    </row>
    <row r="80" spans="3:16" ht="29.25" customHeight="1" x14ac:dyDescent="0.4">
      <c r="C80" s="9"/>
      <c r="D80" s="7" t="str">
        <f>MAX($B$15:B80)&amp;"-"&amp;COUNTA($D$61:D79)+1</f>
        <v>5-17</v>
      </c>
      <c r="E80" s="142" t="s">
        <v>89</v>
      </c>
      <c r="F80" s="27"/>
      <c r="G80" s="12" t="str">
        <f>IFERROR(+G70/(G71+G73),"")</f>
        <v/>
      </c>
      <c r="H80" s="13" t="str">
        <f t="shared" ref="H80:P80" si="27">IFERROR(+H70/(H71+H73),"")</f>
        <v/>
      </c>
      <c r="I80" s="20" t="str">
        <f>IFERROR(+I70/(I71+I73),"")</f>
        <v/>
      </c>
      <c r="J80" s="13" t="str">
        <f t="shared" si="27"/>
        <v/>
      </c>
      <c r="K80" s="13" t="str">
        <f t="shared" si="27"/>
        <v/>
      </c>
      <c r="L80" s="13" t="str">
        <f t="shared" si="27"/>
        <v/>
      </c>
      <c r="M80" s="13" t="str">
        <f t="shared" si="27"/>
        <v/>
      </c>
      <c r="N80" s="13" t="str">
        <f t="shared" si="27"/>
        <v/>
      </c>
      <c r="O80" s="13" t="str">
        <f t="shared" si="27"/>
        <v/>
      </c>
      <c r="P80" s="13" t="str">
        <f t="shared" si="27"/>
        <v/>
      </c>
    </row>
    <row r="81" spans="2:17" ht="29.25" customHeight="1" x14ac:dyDescent="0.4">
      <c r="C81" s="9"/>
      <c r="D81" s="7" t="str">
        <f>MAX($B$15:B81)&amp;"-"&amp;COUNTA($D$61:D80)+1</f>
        <v>5-18</v>
      </c>
      <c r="E81" s="142" t="s">
        <v>90</v>
      </c>
      <c r="F81" s="28"/>
      <c r="G81" s="12" t="str">
        <f t="shared" ref="G81" si="28">IFERROR(+G70/(G72+G73),"")</f>
        <v/>
      </c>
      <c r="H81" s="13" t="str">
        <f>IFERROR(+H70/(H72+H73),"")</f>
        <v/>
      </c>
      <c r="I81" s="20" t="str">
        <f>IFERROR(+I70/(I72+I73),"")</f>
        <v/>
      </c>
      <c r="J81" s="13" t="str">
        <f t="shared" ref="J81:P81" si="29">IFERROR(+J70/(J72+J73),"")</f>
        <v/>
      </c>
      <c r="K81" s="13" t="str">
        <f t="shared" si="29"/>
        <v/>
      </c>
      <c r="L81" s="13" t="str">
        <f t="shared" si="29"/>
        <v/>
      </c>
      <c r="M81" s="13" t="str">
        <f t="shared" si="29"/>
        <v/>
      </c>
      <c r="N81" s="13" t="str">
        <f t="shared" si="29"/>
        <v/>
      </c>
      <c r="O81" s="13" t="str">
        <f t="shared" si="29"/>
        <v/>
      </c>
      <c r="P81" s="13" t="str">
        <f t="shared" si="29"/>
        <v/>
      </c>
    </row>
    <row r="82" spans="2:17" ht="29.25" customHeight="1" x14ac:dyDescent="0.4">
      <c r="D82" s="5" t="str">
        <f>MAX($B$15:B82)&amp;"-"&amp;COUNTA($D$61:D81)+1</f>
        <v>5-19</v>
      </c>
      <c r="E82" s="24" t="s">
        <v>114</v>
      </c>
      <c r="F82" s="23" t="s">
        <v>84</v>
      </c>
      <c r="G82" s="174"/>
      <c r="H82" s="80" t="s">
        <v>115</v>
      </c>
    </row>
    <row r="83" spans="2:17" x14ac:dyDescent="0.4">
      <c r="E83" s="6"/>
      <c r="F83" s="6"/>
    </row>
    <row r="84" spans="2:17" x14ac:dyDescent="0.35">
      <c r="B84" s="61">
        <f>MAX($B$14:B83)+1</f>
        <v>6</v>
      </c>
      <c r="C84" s="53" t="s">
        <v>116</v>
      </c>
      <c r="D84" s="60"/>
      <c r="E84" s="11"/>
      <c r="F84" s="11"/>
      <c r="G84" s="11"/>
    </row>
    <row r="85" spans="2:17" ht="29.25" customHeight="1" x14ac:dyDescent="0.4">
      <c r="D85" s="5" t="str">
        <f>MAX($B$15:B85)&amp;"-"&amp;COUNTA($D$84:D84)+1</f>
        <v>6-1</v>
      </c>
      <c r="E85" s="31" t="s">
        <v>117</v>
      </c>
      <c r="F85" s="23" t="s">
        <v>103</v>
      </c>
      <c r="G85" s="175"/>
      <c r="I85" s="44"/>
    </row>
    <row r="86" spans="2:17" ht="29.25" customHeight="1" x14ac:dyDescent="0.4">
      <c r="D86" s="5" t="str">
        <f>MAX($B$15:B86)&amp;"-"&amp;COUNTA($D$84:D85)+1</f>
        <v>6-2</v>
      </c>
      <c r="E86" s="31" t="s">
        <v>118</v>
      </c>
      <c r="F86" s="23" t="s">
        <v>119</v>
      </c>
      <c r="G86" s="176"/>
      <c r="H86" s="176"/>
      <c r="I86" s="176"/>
      <c r="J86" s="176"/>
      <c r="K86" s="176"/>
    </row>
    <row r="87" spans="2:17" x14ac:dyDescent="0.4">
      <c r="C87" s="9"/>
      <c r="D87" s="9"/>
      <c r="E87" s="86" t="s">
        <v>120</v>
      </c>
      <c r="F87" s="49"/>
      <c r="G87" s="42"/>
      <c r="H87" s="42"/>
    </row>
    <row r="88" spans="2:17" x14ac:dyDescent="0.4">
      <c r="E88" s="6"/>
      <c r="F88" s="6"/>
    </row>
    <row r="89" spans="2:17" ht="19.5" thickBot="1" x14ac:dyDescent="0.45">
      <c r="B89" s="82"/>
      <c r="C89" s="54" t="s">
        <v>121</v>
      </c>
      <c r="D89" s="4"/>
      <c r="E89" s="6"/>
      <c r="F89" s="6"/>
    </row>
    <row r="90" spans="2:17" ht="29.25" customHeight="1" thickBot="1" x14ac:dyDescent="0.45">
      <c r="D90" s="155">
        <f>COUNTA($D108:D$108)+1</f>
        <v>1</v>
      </c>
      <c r="E90" s="156" t="s">
        <v>122</v>
      </c>
      <c r="F90" s="157"/>
      <c r="G90" s="158" t="str">
        <f>IF($G$85="","",$G$85)</f>
        <v/>
      </c>
      <c r="H90" s="6"/>
      <c r="M90" s="146" t="s">
        <v>123</v>
      </c>
      <c r="N90" s="58" t="s">
        <v>124</v>
      </c>
      <c r="O90" s="58" t="s">
        <v>125</v>
      </c>
      <c r="P90" s="58" t="str">
        <f>"基準："&amp;$G90</f>
        <v>基準：</v>
      </c>
    </row>
    <row r="91" spans="2:17" ht="29.25" customHeight="1" x14ac:dyDescent="0.4">
      <c r="D91" s="60">
        <f>COUNTA($D$108:D109)+1</f>
        <v>2</v>
      </c>
      <c r="E91" s="62" t="s">
        <v>126</v>
      </c>
      <c r="F91" s="66" t="s">
        <v>103</v>
      </c>
      <c r="G91" s="177"/>
      <c r="H91" s="6"/>
      <c r="M91" s="145" t="s">
        <v>127</v>
      </c>
      <c r="N91" s="145" t="str">
        <f>IF($G$34="就業時間換算","－",IFERROR(((HLOOKUP(DATE(YEAR($E$13)+3,MONTH($E$9),DAY($E$9)),$G95:$P106,7,FALSE))/(HLOOKUP(DATE(YEAR($E$13),MONTH($E$9),DAY($E$9)),$G95:$P106,7,FALSE)))^(1/3)-1,""))</f>
        <v/>
      </c>
      <c r="O91" s="159" t="str">
        <f>IF($G$34="人数換算","－",IFERROR(((HLOOKUP(DATE(YEAR($E$13)+3,MONTH($E$9),DAY($E$9)),$G95:$P106,8,FALSE))/(HLOOKUP(DATE(YEAR($E$13),MONTH($E$9),DAY($E$9)),$G95:$P106,8,FALSE)))^(1/3)-1,""))</f>
        <v/>
      </c>
      <c r="P91" s="188" t="str">
        <f>IFERROR(VLOOKUP($G90,【参考】最低賃金の5年間の年平均の年平均上昇率!$B$4:$C$50,2,FALSE),"")</f>
        <v/>
      </c>
      <c r="Q91" s="148" t="str">
        <f>IF($G$34="人数換算",$N91,IF($G$34="就業時間換算",$O91,""))</f>
        <v/>
      </c>
    </row>
    <row r="92" spans="2:17" ht="29.25" customHeight="1" x14ac:dyDescent="0.4">
      <c r="D92" s="60">
        <f>COUNTA($D$108:D110)+1</f>
        <v>3</v>
      </c>
      <c r="E92" s="62" t="s">
        <v>128</v>
      </c>
      <c r="F92" s="36" t="s">
        <v>103</v>
      </c>
      <c r="G92" s="178"/>
      <c r="H92" s="6"/>
      <c r="M92" s="145" t="s">
        <v>129</v>
      </c>
      <c r="N92" s="145" t="str">
        <f>IF(AND(COUNTA($G100:$P100)&gt;0,SUMIF($G100:$P100,"&lt;&gt;"&amp;"")=0),"－",IFERROR(((HLOOKUP(DATE(YEAR($E$13)+3,MONTH($E$9),DAY($E$9)),$G95:$P106,11,FALSE))/(HLOOKUP(DATE(YEAR($E$13),MONTH($E$9),DAY($E$9)),$G95:$P106,11,FALSE)))^(1/3)-1,""))</f>
        <v/>
      </c>
      <c r="O92" s="160" t="s">
        <v>130</v>
      </c>
      <c r="P92" s="189"/>
    </row>
    <row r="93" spans="2:17" x14ac:dyDescent="0.4">
      <c r="D93" s="1"/>
      <c r="E93" s="76" t="s">
        <v>109</v>
      </c>
      <c r="G93" s="1" t="s">
        <v>131</v>
      </c>
    </row>
    <row r="94" spans="2:17" x14ac:dyDescent="0.4">
      <c r="D94" s="1"/>
      <c r="G94" s="75" t="s">
        <v>51</v>
      </c>
      <c r="H94" s="75" t="s">
        <v>52</v>
      </c>
      <c r="I94" s="75" t="s">
        <v>53</v>
      </c>
      <c r="J94" s="161" t="s">
        <v>54</v>
      </c>
      <c r="K94" s="161"/>
      <c r="L94" s="161"/>
      <c r="M94" s="161"/>
      <c r="N94" s="161"/>
      <c r="O94" s="161"/>
      <c r="P94" s="161"/>
    </row>
    <row r="95" spans="2:17" x14ac:dyDescent="0.4">
      <c r="D95" s="11"/>
      <c r="E95" s="11"/>
      <c r="F95" s="65"/>
      <c r="G95" s="74" t="str">
        <f>IF($I95="","",EDATE(H95,-12))</f>
        <v/>
      </c>
      <c r="H95" s="74" t="str">
        <f>IF($I95="","",EDATE(I95,-12))</f>
        <v/>
      </c>
      <c r="I95" s="74" t="str">
        <f>IF($I$12="","",$I$12)</f>
        <v/>
      </c>
      <c r="J95" s="74" t="str">
        <f>IF($I95="","",EDATE(I95,12))</f>
        <v/>
      </c>
      <c r="K95" s="74" t="str">
        <f t="shared" ref="K95:N95" si="30">IF($I95="","",EDATE(J95,12))</f>
        <v/>
      </c>
      <c r="L95" s="74" t="str">
        <f t="shared" si="30"/>
        <v/>
      </c>
      <c r="M95" s="74" t="str">
        <f t="shared" si="30"/>
        <v/>
      </c>
      <c r="N95" s="74" t="str">
        <f t="shared" si="30"/>
        <v/>
      </c>
      <c r="O95" s="74" t="str">
        <f>IF($I95="","",EDATE(N95,12))</f>
        <v/>
      </c>
      <c r="P95" s="74" t="str">
        <f t="shared" ref="P95" si="31">IF($I95="","",EDATE(O95,12))</f>
        <v/>
      </c>
    </row>
    <row r="96" spans="2:17" ht="29.25" customHeight="1" x14ac:dyDescent="0.4">
      <c r="D96" s="5">
        <f>COUNTA($D$108:D114)+1</f>
        <v>4</v>
      </c>
      <c r="E96" s="24" t="s">
        <v>71</v>
      </c>
      <c r="F96" s="23"/>
      <c r="G96" s="169"/>
      <c r="H96" s="120"/>
      <c r="I96" s="170"/>
      <c r="J96" s="120"/>
      <c r="K96" s="120"/>
      <c r="L96" s="120"/>
      <c r="M96" s="120"/>
      <c r="N96" s="120"/>
      <c r="O96" s="120"/>
      <c r="P96" s="120"/>
    </row>
    <row r="97" spans="2:17" ht="29.25" customHeight="1" x14ac:dyDescent="0.4">
      <c r="C97" s="9"/>
      <c r="D97" s="5">
        <f>COUNTA($D$108:D115)+1</f>
        <v>5</v>
      </c>
      <c r="E97" s="24" t="s">
        <v>72</v>
      </c>
      <c r="F97" s="23"/>
      <c r="G97" s="169"/>
      <c r="H97" s="120"/>
      <c r="I97" s="170"/>
      <c r="J97" s="120"/>
      <c r="K97" s="120"/>
      <c r="L97" s="120"/>
      <c r="M97" s="120"/>
      <c r="N97" s="120"/>
      <c r="O97" s="120"/>
      <c r="P97" s="120"/>
    </row>
    <row r="98" spans="2:17" ht="29.25" customHeight="1" x14ac:dyDescent="0.4">
      <c r="C98" s="9"/>
      <c r="D98" s="5">
        <f>COUNTA($D$108:D116)+1</f>
        <v>6</v>
      </c>
      <c r="E98" s="24" t="s">
        <v>77</v>
      </c>
      <c r="F98" s="23" t="s">
        <v>78</v>
      </c>
      <c r="G98" s="169"/>
      <c r="H98" s="120"/>
      <c r="I98" s="170"/>
      <c r="J98" s="120"/>
      <c r="K98" s="120"/>
      <c r="L98" s="120"/>
      <c r="M98" s="120"/>
      <c r="N98" s="120"/>
      <c r="O98" s="120"/>
      <c r="P98" s="120"/>
    </row>
    <row r="99" spans="2:17" ht="29.25" customHeight="1" x14ac:dyDescent="0.4">
      <c r="C99" s="9"/>
      <c r="D99" s="5">
        <f>COUNTA($D$108:D117)+1</f>
        <v>7</v>
      </c>
      <c r="E99" s="24" t="s">
        <v>79</v>
      </c>
      <c r="F99" s="25" t="s">
        <v>78</v>
      </c>
      <c r="G99" s="169"/>
      <c r="H99" s="120"/>
      <c r="I99" s="170"/>
      <c r="J99" s="120"/>
      <c r="K99" s="120"/>
      <c r="L99" s="120"/>
      <c r="M99" s="120"/>
      <c r="N99" s="120"/>
      <c r="O99" s="120"/>
      <c r="P99" s="120"/>
    </row>
    <row r="100" spans="2:17" ht="29.25" customHeight="1" x14ac:dyDescent="0.4">
      <c r="C100" s="9"/>
      <c r="D100" s="5">
        <f>COUNTA($D$108:D118)+1</f>
        <v>8</v>
      </c>
      <c r="E100" s="24" t="s">
        <v>80</v>
      </c>
      <c r="F100" s="23" t="s">
        <v>132</v>
      </c>
      <c r="G100" s="169"/>
      <c r="H100" s="120"/>
      <c r="I100" s="170"/>
      <c r="J100" s="120"/>
      <c r="K100" s="120"/>
      <c r="L100" s="120"/>
      <c r="M100" s="120"/>
      <c r="N100" s="120"/>
      <c r="O100" s="120"/>
      <c r="P100" s="120"/>
    </row>
    <row r="101" spans="2:17" ht="29.25" customHeight="1" x14ac:dyDescent="0.4">
      <c r="C101" s="9"/>
      <c r="D101" s="7">
        <f>COUNTA($D$108:D119)+1</f>
        <v>9</v>
      </c>
      <c r="E101" s="26" t="s">
        <v>81</v>
      </c>
      <c r="F101" s="27"/>
      <c r="G101" s="12" t="str">
        <f>IF($G$34="就業時間換算","",IFERROR(+G96/G98,""))</f>
        <v/>
      </c>
      <c r="H101" s="13" t="str">
        <f t="shared" ref="H101:P101" si="32">IF($G$34="就業時間換算","",IFERROR(+H96/H98,""))</f>
        <v/>
      </c>
      <c r="I101" s="20" t="str">
        <f t="shared" si="32"/>
        <v/>
      </c>
      <c r="J101" s="13" t="str">
        <f t="shared" si="32"/>
        <v/>
      </c>
      <c r="K101" s="13" t="str">
        <f t="shared" si="32"/>
        <v/>
      </c>
      <c r="L101" s="13" t="str">
        <f t="shared" si="32"/>
        <v/>
      </c>
      <c r="M101" s="13" t="str">
        <f t="shared" si="32"/>
        <v/>
      </c>
      <c r="N101" s="13" t="str">
        <f t="shared" si="32"/>
        <v/>
      </c>
      <c r="O101" s="13" t="str">
        <f t="shared" si="32"/>
        <v/>
      </c>
      <c r="P101" s="13" t="str">
        <f t="shared" si="32"/>
        <v/>
      </c>
    </row>
    <row r="102" spans="2:17" ht="29.25" customHeight="1" x14ac:dyDescent="0.4">
      <c r="C102" s="9"/>
      <c r="D102" s="7">
        <f>COUNTA($D$108:D120)+1</f>
        <v>10</v>
      </c>
      <c r="E102" s="26" t="s">
        <v>82</v>
      </c>
      <c r="F102" s="28"/>
      <c r="G102" s="12" t="str">
        <f>IF($G$34="人数換算","",IFERROR(+G96/G99,""))</f>
        <v/>
      </c>
      <c r="H102" s="13" t="str">
        <f>IF($G$34="人数換算","",IFERROR(+H96/H99,""))</f>
        <v/>
      </c>
      <c r="I102" s="20" t="str">
        <f t="shared" ref="I102:P102" si="33">IF($G$34="人数換算","",IFERROR(+I96/I99,""))</f>
        <v/>
      </c>
      <c r="J102" s="13" t="str">
        <f t="shared" si="33"/>
        <v/>
      </c>
      <c r="K102" s="13" t="str">
        <f t="shared" si="33"/>
        <v/>
      </c>
      <c r="L102" s="13" t="str">
        <f t="shared" si="33"/>
        <v/>
      </c>
      <c r="M102" s="13" t="str">
        <f t="shared" si="33"/>
        <v/>
      </c>
      <c r="N102" s="13" t="str">
        <f t="shared" si="33"/>
        <v/>
      </c>
      <c r="O102" s="13" t="str">
        <f t="shared" si="33"/>
        <v/>
      </c>
      <c r="P102" s="13" t="str">
        <f t="shared" si="33"/>
        <v/>
      </c>
    </row>
    <row r="103" spans="2:17" ht="29.25" customHeight="1" x14ac:dyDescent="0.4">
      <c r="C103" s="9"/>
      <c r="D103" s="7">
        <f>COUNTA($D$108:D121)+1</f>
        <v>11</v>
      </c>
      <c r="E103" s="26" t="s">
        <v>83</v>
      </c>
      <c r="F103" s="27" t="s">
        <v>84</v>
      </c>
      <c r="G103" s="14"/>
      <c r="H103" s="56" t="str">
        <f>IFERROR((H101-G101)/G101,"")</f>
        <v/>
      </c>
      <c r="I103" s="57" t="str">
        <f>IFERROR((I101-H101)/H101,"")</f>
        <v/>
      </c>
      <c r="J103" s="56" t="str">
        <f t="shared" ref="J103:J104" si="34">IFERROR((J101-I101)/I101,"")</f>
        <v/>
      </c>
      <c r="K103" s="56" t="str">
        <f t="shared" ref="K103:K104" si="35">IFERROR((K101-J101)/J101,"")</f>
        <v/>
      </c>
      <c r="L103" s="56" t="str">
        <f t="shared" ref="L103:L104" si="36">IFERROR((L101-K101)/K101,"")</f>
        <v/>
      </c>
      <c r="M103" s="56" t="str">
        <f t="shared" ref="M103:M104" si="37">IFERROR((M101-L101)/L101,"")</f>
        <v/>
      </c>
      <c r="N103" s="56" t="str">
        <f t="shared" ref="N103:N104" si="38">IFERROR((N101-M101)/M101,"")</f>
        <v/>
      </c>
      <c r="O103" s="56" t="str">
        <f t="shared" ref="O103:O104" si="39">IFERROR((O101-N101)/N101,"")</f>
        <v/>
      </c>
      <c r="P103" s="56" t="str">
        <f t="shared" ref="P103:P104" si="40">IFERROR((P101-O101)/O101,"")</f>
        <v/>
      </c>
    </row>
    <row r="104" spans="2:17" ht="29.25" customHeight="1" x14ac:dyDescent="0.4">
      <c r="C104" s="9"/>
      <c r="D104" s="7">
        <f>COUNTA($D$108:D122)+1</f>
        <v>12</v>
      </c>
      <c r="E104" s="26" t="s">
        <v>85</v>
      </c>
      <c r="F104" s="28" t="s">
        <v>86</v>
      </c>
      <c r="G104" s="14"/>
      <c r="H104" s="56" t="str">
        <f>IFERROR((H102-G102)/G102,"")</f>
        <v/>
      </c>
      <c r="I104" s="57" t="str">
        <f t="shared" ref="I104" si="41">IFERROR((I102-H102)/H102,"")</f>
        <v/>
      </c>
      <c r="J104" s="56" t="str">
        <f t="shared" si="34"/>
        <v/>
      </c>
      <c r="K104" s="56" t="str">
        <f t="shared" si="35"/>
        <v/>
      </c>
      <c r="L104" s="56" t="str">
        <f t="shared" si="36"/>
        <v/>
      </c>
      <c r="M104" s="56" t="str">
        <f t="shared" si="37"/>
        <v/>
      </c>
      <c r="N104" s="56" t="str">
        <f t="shared" si="38"/>
        <v/>
      </c>
      <c r="O104" s="56" t="str">
        <f t="shared" si="39"/>
        <v/>
      </c>
      <c r="P104" s="56" t="str">
        <f t="shared" si="40"/>
        <v/>
      </c>
    </row>
    <row r="105" spans="2:17" ht="29.25" customHeight="1" x14ac:dyDescent="0.4">
      <c r="C105" s="9"/>
      <c r="D105" s="7">
        <f>COUNTA($D$108:D123)+1</f>
        <v>13</v>
      </c>
      <c r="E105" s="26" t="s">
        <v>87</v>
      </c>
      <c r="F105" s="27"/>
      <c r="G105" s="83" t="str">
        <f>IFERROR(+G97/G100,"")</f>
        <v/>
      </c>
      <c r="H105" s="84" t="str">
        <f>IFERROR(+H97/H100,"")</f>
        <v/>
      </c>
      <c r="I105" s="84" t="str">
        <f t="shared" ref="I105:P105" si="42">IFERROR(+I97/I100,"")</f>
        <v/>
      </c>
      <c r="J105" s="84" t="str">
        <f t="shared" si="42"/>
        <v/>
      </c>
      <c r="K105" s="84" t="str">
        <f t="shared" si="42"/>
        <v/>
      </c>
      <c r="L105" s="84" t="str">
        <f t="shared" si="42"/>
        <v/>
      </c>
      <c r="M105" s="84" t="str">
        <f t="shared" si="42"/>
        <v/>
      </c>
      <c r="N105" s="84" t="str">
        <f t="shared" si="42"/>
        <v/>
      </c>
      <c r="O105" s="84" t="str">
        <f t="shared" si="42"/>
        <v/>
      </c>
      <c r="P105" s="84" t="str">
        <f t="shared" si="42"/>
        <v/>
      </c>
    </row>
    <row r="106" spans="2:17" ht="29.25" customHeight="1" x14ac:dyDescent="0.4">
      <c r="D106" s="7">
        <f>COUNTA($D$108:D124)+1</f>
        <v>14</v>
      </c>
      <c r="E106" s="26" t="s">
        <v>88</v>
      </c>
      <c r="F106" s="27" t="s">
        <v>84</v>
      </c>
      <c r="G106" s="14"/>
      <c r="H106" s="56" t="str">
        <f>IFERROR((H105-G105)/G105,"")</f>
        <v/>
      </c>
      <c r="I106" s="57" t="str">
        <f>IFERROR((I105-H105)/H105,"")</f>
        <v/>
      </c>
      <c r="J106" s="56" t="str">
        <f t="shared" ref="J106" si="43">IFERROR((J105-I105)/I105,"")</f>
        <v/>
      </c>
      <c r="K106" s="56" t="str">
        <f t="shared" ref="K106" si="44">IFERROR((K105-J105)/J105,"")</f>
        <v/>
      </c>
      <c r="L106" s="56" t="str">
        <f t="shared" ref="L106" si="45">IFERROR((L105-K105)/K105,"")</f>
        <v/>
      </c>
      <c r="M106" s="56" t="str">
        <f t="shared" ref="M106" si="46">IFERROR((M105-L105)/L105,"")</f>
        <v/>
      </c>
      <c r="N106" s="56" t="str">
        <f>IFERROR((N105-M105)/M105,"")</f>
        <v/>
      </c>
      <c r="O106" s="56" t="str">
        <f t="shared" ref="O106" si="47">IFERROR((O105-N105)/N105,"")</f>
        <v/>
      </c>
      <c r="P106" s="56" t="str">
        <f t="shared" ref="P106" si="48">IFERROR((P105-O105)/O105,"")</f>
        <v/>
      </c>
    </row>
    <row r="107" spans="2:17" x14ac:dyDescent="0.4">
      <c r="E107" s="50"/>
    </row>
    <row r="108" spans="2:17" ht="19.5" thickBot="1" x14ac:dyDescent="0.45">
      <c r="B108" s="82"/>
      <c r="C108" s="54" t="s">
        <v>133</v>
      </c>
      <c r="D108" s="4"/>
      <c r="E108" s="6"/>
      <c r="F108" s="6"/>
      <c r="M108" s="144"/>
    </row>
    <row r="109" spans="2:17" ht="29.25" customHeight="1" thickBot="1" x14ac:dyDescent="0.45">
      <c r="D109" s="155">
        <f>COUNTA($D$108:D108)+1</f>
        <v>1</v>
      </c>
      <c r="E109" s="156" t="s">
        <v>122</v>
      </c>
      <c r="F109" s="157"/>
      <c r="G109" s="158" t="str">
        <f>IF($G$86="","",$G$86)</f>
        <v/>
      </c>
      <c r="L109" s="37"/>
      <c r="M109" s="146" t="s">
        <v>123</v>
      </c>
      <c r="N109" s="58" t="s">
        <v>124</v>
      </c>
      <c r="O109" s="58" t="s">
        <v>125</v>
      </c>
      <c r="P109" s="58" t="str">
        <f>"基準："&amp;$G109</f>
        <v>基準：</v>
      </c>
    </row>
    <row r="110" spans="2:17" ht="29.25" customHeight="1" x14ac:dyDescent="0.4">
      <c r="D110" s="60">
        <f>COUNTA($D$108:D109)+1</f>
        <v>2</v>
      </c>
      <c r="E110" s="62" t="s">
        <v>126</v>
      </c>
      <c r="F110" s="66" t="s">
        <v>103</v>
      </c>
      <c r="G110" s="177"/>
      <c r="H110" s="6"/>
      <c r="M110" s="145" t="s">
        <v>127</v>
      </c>
      <c r="N110" s="145" t="str">
        <f>IF($G$34="就業時間換算","－",IFERROR(((HLOOKUP(DATE(YEAR($E$13)+3,MONTH($E$9),DAY($E$9)),$G114:$P125,7,FALSE))/(HLOOKUP(DATE(YEAR($E$13),MONTH($E$9),DAY($E$9)),$G114:$P125,7,FALSE)))^(1/3)-1,""))</f>
        <v/>
      </c>
      <c r="O110" s="159" t="str">
        <f>IF($G$34="人数換算","－",IFERROR(((HLOOKUP(DATE(YEAR($E$13)+3,MONTH($E$9),DAY($E$9)),$G114:$P125,8,FALSE))/(HLOOKUP(DATE(YEAR($E$13),MONTH($E$9),DAY($E$9)),$G114:$P125,8,FALSE)))^(1/3)-1,""))</f>
        <v/>
      </c>
      <c r="P110" s="188" t="str">
        <f>IFERROR(VLOOKUP($G109,【参考】最低賃金の5年間の年平均の年平均上昇率!$B$4:$C$50,2,FALSE),"")</f>
        <v/>
      </c>
      <c r="Q110" s="148" t="str">
        <f>IF($G$34="人数換算",$N110,IF($G$34="就業時間換算",$O110,""))</f>
        <v/>
      </c>
    </row>
    <row r="111" spans="2:17" ht="29.25" customHeight="1" x14ac:dyDescent="0.4">
      <c r="D111" s="60">
        <f>COUNTA($D$108:D110)+1</f>
        <v>3</v>
      </c>
      <c r="E111" s="62" t="s">
        <v>128</v>
      </c>
      <c r="F111" s="36" t="s">
        <v>103</v>
      </c>
      <c r="G111" s="178"/>
      <c r="H111" s="6"/>
      <c r="M111" s="145" t="s">
        <v>129</v>
      </c>
      <c r="N111" s="145" t="str">
        <f>IF(AND(COUNTA($G119:$P119)&gt;0,SUMIF($G119:$P119,"&lt;&gt;"&amp;"")=0),"－",IFERROR(((HLOOKUP(DATE(YEAR($E$13)+3,MONTH($E$9),DAY($E$9)),$G114:$P125,11,FALSE))/(HLOOKUP(DATE(YEAR($E$13),MONTH($E$9),DAY($E$9)),$G114:$P125,11,FALSE)))^(1/3)-1,""))</f>
        <v/>
      </c>
      <c r="O111" s="160" t="s">
        <v>130</v>
      </c>
      <c r="P111" s="189"/>
    </row>
    <row r="112" spans="2:17" x14ac:dyDescent="0.4">
      <c r="D112" s="1"/>
      <c r="E112" s="76" t="s">
        <v>109</v>
      </c>
      <c r="G112" s="1" t="s">
        <v>131</v>
      </c>
    </row>
    <row r="113" spans="2:16" x14ac:dyDescent="0.4">
      <c r="D113" s="1"/>
      <c r="G113" s="75" t="s">
        <v>51</v>
      </c>
      <c r="H113" s="75" t="s">
        <v>52</v>
      </c>
      <c r="I113" s="75" t="s">
        <v>53</v>
      </c>
      <c r="J113" s="161" t="s">
        <v>54</v>
      </c>
      <c r="K113" s="161"/>
      <c r="L113" s="161"/>
      <c r="M113" s="161"/>
      <c r="N113" s="161"/>
      <c r="O113" s="161"/>
      <c r="P113" s="161"/>
    </row>
    <row r="114" spans="2:16" x14ac:dyDescent="0.4">
      <c r="D114" s="11"/>
      <c r="E114" s="11"/>
      <c r="F114" s="65"/>
      <c r="G114" s="74" t="str">
        <f>IF($I114="","",EDATE(H114,-12))</f>
        <v/>
      </c>
      <c r="H114" s="74" t="str">
        <f>IF($I114="","",EDATE(I114,-12))</f>
        <v/>
      </c>
      <c r="I114" s="74" t="str">
        <f>IF($I$12="","",$I$12)</f>
        <v/>
      </c>
      <c r="J114" s="74" t="str">
        <f>IF($I114="","",EDATE(I114,12))</f>
        <v/>
      </c>
      <c r="K114" s="74" t="str">
        <f t="shared" ref="K114:P114" si="49">IF($I114="","",EDATE(J114,12))</f>
        <v/>
      </c>
      <c r="L114" s="74" t="str">
        <f t="shared" si="49"/>
        <v/>
      </c>
      <c r="M114" s="74" t="str">
        <f t="shared" si="49"/>
        <v/>
      </c>
      <c r="N114" s="74" t="str">
        <f t="shared" si="49"/>
        <v/>
      </c>
      <c r="O114" s="74" t="str">
        <f>IF($I114="","",EDATE(N114,12))</f>
        <v/>
      </c>
      <c r="P114" s="74" t="str">
        <f t="shared" si="49"/>
        <v/>
      </c>
    </row>
    <row r="115" spans="2:16" ht="29.25" customHeight="1" x14ac:dyDescent="0.4">
      <c r="D115" s="5">
        <f>COUNTA($D$108:D114)+1</f>
        <v>4</v>
      </c>
      <c r="E115" s="24" t="s">
        <v>71</v>
      </c>
      <c r="F115" s="23"/>
      <c r="G115" s="169"/>
      <c r="H115" s="120"/>
      <c r="I115" s="170"/>
      <c r="J115" s="120"/>
      <c r="K115" s="120"/>
      <c r="L115" s="120"/>
      <c r="M115" s="120"/>
      <c r="N115" s="120"/>
      <c r="O115" s="120"/>
      <c r="P115" s="120"/>
    </row>
    <row r="116" spans="2:16" ht="29.25" customHeight="1" x14ac:dyDescent="0.4">
      <c r="C116" s="9"/>
      <c r="D116" s="5">
        <f>COUNTA($D$108:D115)+1</f>
        <v>5</v>
      </c>
      <c r="E116" s="24" t="s">
        <v>72</v>
      </c>
      <c r="F116" s="23"/>
      <c r="G116" s="169"/>
      <c r="H116" s="120"/>
      <c r="I116" s="170"/>
      <c r="J116" s="120"/>
      <c r="K116" s="120"/>
      <c r="L116" s="120"/>
      <c r="M116" s="120"/>
      <c r="N116" s="120"/>
      <c r="O116" s="120"/>
      <c r="P116" s="120"/>
    </row>
    <row r="117" spans="2:16" ht="29.25" customHeight="1" x14ac:dyDescent="0.4">
      <c r="C117" s="9"/>
      <c r="D117" s="5">
        <f>COUNTA($D$108:D116)+1</f>
        <v>6</v>
      </c>
      <c r="E117" s="24" t="s">
        <v>77</v>
      </c>
      <c r="F117" s="23" t="s">
        <v>78</v>
      </c>
      <c r="G117" s="169"/>
      <c r="H117" s="120"/>
      <c r="I117" s="170"/>
      <c r="J117" s="120"/>
      <c r="K117" s="120"/>
      <c r="L117" s="120"/>
      <c r="M117" s="120"/>
      <c r="N117" s="120"/>
      <c r="O117" s="120"/>
      <c r="P117" s="120"/>
    </row>
    <row r="118" spans="2:16" ht="29.25" customHeight="1" x14ac:dyDescent="0.4">
      <c r="C118" s="9"/>
      <c r="D118" s="5">
        <f>COUNTA($D$108:D117)+1</f>
        <v>7</v>
      </c>
      <c r="E118" s="24" t="s">
        <v>79</v>
      </c>
      <c r="F118" s="25" t="s">
        <v>78</v>
      </c>
      <c r="G118" s="169"/>
      <c r="H118" s="120"/>
      <c r="I118" s="170"/>
      <c r="J118" s="120"/>
      <c r="K118" s="120"/>
      <c r="L118" s="120"/>
      <c r="M118" s="120"/>
      <c r="N118" s="120"/>
      <c r="O118" s="120"/>
      <c r="P118" s="120"/>
    </row>
    <row r="119" spans="2:16" ht="29.25" customHeight="1" x14ac:dyDescent="0.4">
      <c r="C119" s="9"/>
      <c r="D119" s="5">
        <f>COUNTA($D$108:D118)+1</f>
        <v>8</v>
      </c>
      <c r="E119" s="24" t="s">
        <v>80</v>
      </c>
      <c r="F119" s="23" t="s">
        <v>134</v>
      </c>
      <c r="G119" s="169"/>
      <c r="H119" s="120"/>
      <c r="I119" s="170"/>
      <c r="J119" s="120"/>
      <c r="K119" s="120"/>
      <c r="L119" s="120"/>
      <c r="M119" s="120"/>
      <c r="N119" s="120"/>
      <c r="O119" s="120"/>
      <c r="P119" s="120"/>
    </row>
    <row r="120" spans="2:16" ht="29.25" customHeight="1" x14ac:dyDescent="0.4">
      <c r="C120" s="9"/>
      <c r="D120" s="7">
        <f>COUNTA($D$108:D119)+1</f>
        <v>9</v>
      </c>
      <c r="E120" s="26" t="s">
        <v>81</v>
      </c>
      <c r="F120" s="27"/>
      <c r="G120" s="12" t="str">
        <f>IF($G$34="就業時間換算","",IFERROR(+G115/G117,""))</f>
        <v/>
      </c>
      <c r="H120" s="13" t="str">
        <f t="shared" ref="H120:P120" si="50">IF($G$34="就業時間換算","",IFERROR(+H115/H117,""))</f>
        <v/>
      </c>
      <c r="I120" s="20" t="str">
        <f t="shared" si="50"/>
        <v/>
      </c>
      <c r="J120" s="13" t="str">
        <f t="shared" si="50"/>
        <v/>
      </c>
      <c r="K120" s="13" t="str">
        <f t="shared" si="50"/>
        <v/>
      </c>
      <c r="L120" s="13" t="str">
        <f t="shared" si="50"/>
        <v/>
      </c>
      <c r="M120" s="13" t="str">
        <f t="shared" si="50"/>
        <v/>
      </c>
      <c r="N120" s="13" t="str">
        <f t="shared" si="50"/>
        <v/>
      </c>
      <c r="O120" s="13" t="str">
        <f t="shared" si="50"/>
        <v/>
      </c>
      <c r="P120" s="13" t="str">
        <f t="shared" si="50"/>
        <v/>
      </c>
    </row>
    <row r="121" spans="2:16" ht="29.25" customHeight="1" x14ac:dyDescent="0.4">
      <c r="C121" s="9"/>
      <c r="D121" s="7">
        <f>COUNTA($D$108:D120)+1</f>
        <v>10</v>
      </c>
      <c r="E121" s="26" t="s">
        <v>82</v>
      </c>
      <c r="F121" s="28"/>
      <c r="G121" s="12" t="str">
        <f>IF($G$34="人数換算","",IFERROR(+G115/G118,""))</f>
        <v/>
      </c>
      <c r="H121" s="13" t="str">
        <f t="shared" ref="H121:P121" si="51">IF($G$34="人数換算","",IFERROR(+H115/H118,""))</f>
        <v/>
      </c>
      <c r="I121" s="20" t="str">
        <f t="shared" si="51"/>
        <v/>
      </c>
      <c r="J121" s="13" t="str">
        <f t="shared" si="51"/>
        <v/>
      </c>
      <c r="K121" s="13" t="str">
        <f t="shared" si="51"/>
        <v/>
      </c>
      <c r="L121" s="13" t="str">
        <f t="shared" si="51"/>
        <v/>
      </c>
      <c r="M121" s="13" t="str">
        <f t="shared" si="51"/>
        <v/>
      </c>
      <c r="N121" s="13" t="str">
        <f t="shared" si="51"/>
        <v/>
      </c>
      <c r="O121" s="13" t="str">
        <f t="shared" si="51"/>
        <v/>
      </c>
      <c r="P121" s="13" t="str">
        <f t="shared" si="51"/>
        <v/>
      </c>
    </row>
    <row r="122" spans="2:16" ht="29.25" customHeight="1" x14ac:dyDescent="0.4">
      <c r="C122" s="9"/>
      <c r="D122" s="7">
        <f>COUNTA($D$108:D121)+1</f>
        <v>11</v>
      </c>
      <c r="E122" s="26" t="s">
        <v>83</v>
      </c>
      <c r="F122" s="27" t="s">
        <v>84</v>
      </c>
      <c r="G122" s="14"/>
      <c r="H122" s="56" t="str">
        <f>IFERROR((H120-G120)/G120,"")</f>
        <v/>
      </c>
      <c r="I122" s="57" t="str">
        <f t="shared" ref="I122:P123" si="52">IFERROR((I120-H120)/H120,"")</f>
        <v/>
      </c>
      <c r="J122" s="56" t="str">
        <f t="shared" si="52"/>
        <v/>
      </c>
      <c r="K122" s="56" t="str">
        <f t="shared" si="52"/>
        <v/>
      </c>
      <c r="L122" s="56" t="str">
        <f t="shared" si="52"/>
        <v/>
      </c>
      <c r="M122" s="56" t="str">
        <f t="shared" si="52"/>
        <v/>
      </c>
      <c r="N122" s="56" t="str">
        <f t="shared" si="52"/>
        <v/>
      </c>
      <c r="O122" s="56" t="str">
        <f t="shared" si="52"/>
        <v/>
      </c>
      <c r="P122" s="56" t="str">
        <f t="shared" si="52"/>
        <v/>
      </c>
    </row>
    <row r="123" spans="2:16" ht="29.25" customHeight="1" x14ac:dyDescent="0.4">
      <c r="C123" s="9"/>
      <c r="D123" s="7">
        <f>COUNTA($D$108:D122)+1</f>
        <v>12</v>
      </c>
      <c r="E123" s="26" t="s">
        <v>85</v>
      </c>
      <c r="F123" s="28" t="s">
        <v>86</v>
      </c>
      <c r="G123" s="14"/>
      <c r="H123" s="56" t="str">
        <f>IFERROR((H121-G121)/G121,"")</f>
        <v/>
      </c>
      <c r="I123" s="57" t="str">
        <f t="shared" si="52"/>
        <v/>
      </c>
      <c r="J123" s="56" t="str">
        <f t="shared" si="52"/>
        <v/>
      </c>
      <c r="K123" s="56" t="str">
        <f t="shared" si="52"/>
        <v/>
      </c>
      <c r="L123" s="56" t="str">
        <f t="shared" si="52"/>
        <v/>
      </c>
      <c r="M123" s="56" t="str">
        <f t="shared" si="52"/>
        <v/>
      </c>
      <c r="N123" s="56" t="str">
        <f t="shared" si="52"/>
        <v/>
      </c>
      <c r="O123" s="56" t="str">
        <f>IFERROR((O121-N121)/N121,"")</f>
        <v/>
      </c>
      <c r="P123" s="56" t="str">
        <f>IFERROR((P121-O121)/O121,"")</f>
        <v/>
      </c>
    </row>
    <row r="124" spans="2:16" ht="29.25" customHeight="1" x14ac:dyDescent="0.4">
      <c r="C124" s="9"/>
      <c r="D124" s="7">
        <f>COUNTA($D$108:D123)+1</f>
        <v>13</v>
      </c>
      <c r="E124" s="26" t="s">
        <v>87</v>
      </c>
      <c r="F124" s="27"/>
      <c r="G124" s="83" t="str">
        <f>IFERROR(+G116/G119,"")</f>
        <v/>
      </c>
      <c r="H124" s="84" t="str">
        <f>IFERROR(+H116/H119,"")</f>
        <v/>
      </c>
      <c r="I124" s="84" t="str">
        <f t="shared" ref="I124:P124" si="53">IFERROR(+I116/I119,"")</f>
        <v/>
      </c>
      <c r="J124" s="84" t="str">
        <f t="shared" si="53"/>
        <v/>
      </c>
      <c r="K124" s="84" t="str">
        <f t="shared" si="53"/>
        <v/>
      </c>
      <c r="L124" s="84" t="str">
        <f t="shared" si="53"/>
        <v/>
      </c>
      <c r="M124" s="84" t="str">
        <f t="shared" si="53"/>
        <v/>
      </c>
      <c r="N124" s="84" t="str">
        <f t="shared" si="53"/>
        <v/>
      </c>
      <c r="O124" s="84" t="str">
        <f t="shared" si="53"/>
        <v/>
      </c>
      <c r="P124" s="84" t="str">
        <f t="shared" si="53"/>
        <v/>
      </c>
    </row>
    <row r="125" spans="2:16" ht="29.25" customHeight="1" x14ac:dyDescent="0.4">
      <c r="D125" s="7">
        <f>COUNTA($D$108:D124)+1</f>
        <v>14</v>
      </c>
      <c r="E125" s="26" t="s">
        <v>88</v>
      </c>
      <c r="F125" s="27" t="s">
        <v>84</v>
      </c>
      <c r="G125" s="14"/>
      <c r="H125" s="56" t="str">
        <f>IFERROR((H124-G124)/G124,"")</f>
        <v/>
      </c>
      <c r="I125" s="57" t="str">
        <f>IFERROR((I124-H124)/H124,"")</f>
        <v/>
      </c>
      <c r="J125" s="56" t="str">
        <f t="shared" ref="J125:P125" si="54">IFERROR((J124-I124)/I124,"")</f>
        <v/>
      </c>
      <c r="K125" s="56" t="str">
        <f t="shared" si="54"/>
        <v/>
      </c>
      <c r="L125" s="56" t="str">
        <f t="shared" si="54"/>
        <v/>
      </c>
      <c r="M125" s="56" t="str">
        <f t="shared" si="54"/>
        <v/>
      </c>
      <c r="N125" s="56" t="str">
        <f t="shared" si="54"/>
        <v/>
      </c>
      <c r="O125" s="56" t="str">
        <f t="shared" si="54"/>
        <v/>
      </c>
      <c r="P125" s="56" t="str">
        <f t="shared" si="54"/>
        <v/>
      </c>
    </row>
    <row r="126" spans="2:16" x14ac:dyDescent="0.4">
      <c r="E126" s="50"/>
    </row>
    <row r="127" spans="2:16" ht="19.5" thickBot="1" x14ac:dyDescent="0.45">
      <c r="B127" s="82"/>
      <c r="C127" s="54" t="s">
        <v>135</v>
      </c>
      <c r="D127" s="4"/>
      <c r="E127" s="6"/>
      <c r="F127" s="6"/>
    </row>
    <row r="128" spans="2:16" ht="29.25" customHeight="1" thickBot="1" x14ac:dyDescent="0.45">
      <c r="D128" s="155">
        <f>COUNTA($D$127:D127)+1</f>
        <v>1</v>
      </c>
      <c r="E128" s="156" t="s">
        <v>122</v>
      </c>
      <c r="F128" s="157"/>
      <c r="G128" s="158" t="str">
        <f>IF($H$86="","",$H$86)</f>
        <v/>
      </c>
      <c r="M128" s="146" t="s">
        <v>123</v>
      </c>
      <c r="N128" s="58" t="s">
        <v>124</v>
      </c>
      <c r="O128" s="58" t="s">
        <v>125</v>
      </c>
      <c r="P128" s="58" t="str">
        <f>"基準："&amp;$G128</f>
        <v>基準：</v>
      </c>
    </row>
    <row r="129" spans="3:17" ht="29.25" customHeight="1" x14ac:dyDescent="0.4">
      <c r="D129" s="60">
        <f>COUNTA($D$127:D128)+1</f>
        <v>2</v>
      </c>
      <c r="E129" s="62" t="s">
        <v>126</v>
      </c>
      <c r="F129" s="66" t="s">
        <v>103</v>
      </c>
      <c r="G129" s="177"/>
      <c r="H129" s="6"/>
      <c r="M129" s="145" t="s">
        <v>127</v>
      </c>
      <c r="N129" s="145" t="str">
        <f>IF($G$34="就業時間換算","－",IFERROR(((HLOOKUP(DATE(YEAR($E$13)+3,MONTH($E$9),DAY($E$9)),$G133:$P144,7,FALSE))/(HLOOKUP(DATE(YEAR($E$13),MONTH($E$9),DAY($E$9)),$G133:$P144,7,FALSE)))^(1/3)-1,""))</f>
        <v/>
      </c>
      <c r="O129" s="159" t="str">
        <f>IF($G$34="人数換算","－",IFERROR(((HLOOKUP(DATE(YEAR($E$13)+3,MONTH($E$9),DAY($E$9)),$G133:$P144,8,FALSE))/(HLOOKUP(DATE(YEAR($E$13),MONTH($E$9),DAY($E$9)),$G133:$P144,8,FALSE)))^(1/3)-1,""))</f>
        <v/>
      </c>
      <c r="P129" s="188" t="str">
        <f>IFERROR(VLOOKUP($G128,【参考】最低賃金の5年間の年平均の年平均上昇率!$B$4:$C$50,2,FALSE),"")</f>
        <v/>
      </c>
      <c r="Q129" s="148" t="str">
        <f>IF($G$34="人数換算",$N129,IF($G$34="就業時間換算",$O129,""))</f>
        <v/>
      </c>
    </row>
    <row r="130" spans="3:17" ht="29.25" customHeight="1" x14ac:dyDescent="0.4">
      <c r="D130" s="60">
        <f>COUNTA($D$127:D129)+1</f>
        <v>3</v>
      </c>
      <c r="E130" s="62" t="s">
        <v>128</v>
      </c>
      <c r="F130" s="36" t="s">
        <v>103</v>
      </c>
      <c r="G130" s="178"/>
      <c r="H130" s="6"/>
      <c r="M130" s="145" t="s">
        <v>129</v>
      </c>
      <c r="N130" s="145" t="str">
        <f>IF(AND(COUNTA($G138:$P138)&gt;0,SUMIF($G138:$P138,"&lt;&gt;"&amp;"")=0),"－",IFERROR(((HLOOKUP(DATE(YEAR($E$13)+3,MONTH($E$9),DAY($E$9)),$G133:$P144,11,FALSE))/(HLOOKUP(DATE(YEAR($E$13),MONTH($E$9),DAY($E$9)),$G133:$P144,11,FALSE)))^(1/3)-1,""))</f>
        <v/>
      </c>
      <c r="O130" s="160" t="s">
        <v>130</v>
      </c>
      <c r="P130" s="189"/>
    </row>
    <row r="131" spans="3:17" x14ac:dyDescent="0.4">
      <c r="D131" s="1"/>
      <c r="E131" s="76" t="s">
        <v>109</v>
      </c>
      <c r="G131" s="1" t="s">
        <v>131</v>
      </c>
    </row>
    <row r="132" spans="3:17" x14ac:dyDescent="0.4">
      <c r="D132" s="1"/>
      <c r="G132" s="75" t="s">
        <v>51</v>
      </c>
      <c r="H132" s="75" t="s">
        <v>52</v>
      </c>
      <c r="I132" s="75" t="s">
        <v>53</v>
      </c>
      <c r="J132" s="161" t="s">
        <v>54</v>
      </c>
      <c r="K132" s="161"/>
      <c r="L132" s="161"/>
      <c r="M132" s="161"/>
      <c r="N132" s="161"/>
      <c r="O132" s="161"/>
      <c r="P132" s="161"/>
    </row>
    <row r="133" spans="3:17" x14ac:dyDescent="0.4">
      <c r="D133" s="11"/>
      <c r="E133" s="11"/>
      <c r="F133" s="65"/>
      <c r="G133" s="74" t="str">
        <f>IF($I133="","",EDATE(H133,-12))</f>
        <v/>
      </c>
      <c r="H133" s="74" t="str">
        <f>IF($I133="","",EDATE(I133,-12))</f>
        <v/>
      </c>
      <c r="I133" s="74" t="str">
        <f>IF($I$12="","",$I$12)</f>
        <v/>
      </c>
      <c r="J133" s="74" t="str">
        <f>IF($I133="","",EDATE(I133,12))</f>
        <v/>
      </c>
      <c r="K133" s="74" t="str">
        <f t="shared" ref="K133:P133" si="55">IF($I133="","",EDATE(J133,12))</f>
        <v/>
      </c>
      <c r="L133" s="74" t="str">
        <f t="shared" si="55"/>
        <v/>
      </c>
      <c r="M133" s="74" t="str">
        <f t="shared" si="55"/>
        <v/>
      </c>
      <c r="N133" s="74" t="str">
        <f t="shared" si="55"/>
        <v/>
      </c>
      <c r="O133" s="74" t="str">
        <f t="shared" si="55"/>
        <v/>
      </c>
      <c r="P133" s="74" t="str">
        <f t="shared" si="55"/>
        <v/>
      </c>
    </row>
    <row r="134" spans="3:17" ht="29.25" customHeight="1" x14ac:dyDescent="0.4">
      <c r="D134" s="60">
        <f>COUNTA($D$127:D133)+1</f>
        <v>4</v>
      </c>
      <c r="E134" s="31" t="s">
        <v>71</v>
      </c>
      <c r="F134" s="64"/>
      <c r="G134" s="179"/>
      <c r="H134" s="120"/>
      <c r="I134" s="170"/>
      <c r="J134" s="120"/>
      <c r="K134" s="120"/>
      <c r="L134" s="120"/>
      <c r="M134" s="120"/>
      <c r="N134" s="120"/>
      <c r="O134" s="120"/>
      <c r="P134" s="120"/>
    </row>
    <row r="135" spans="3:17" ht="29.25" customHeight="1" x14ac:dyDescent="0.4">
      <c r="C135" s="9"/>
      <c r="D135" s="60">
        <f>COUNTA($D$127:D134)+1</f>
        <v>5</v>
      </c>
      <c r="E135" s="31" t="s">
        <v>72</v>
      </c>
      <c r="F135" s="64"/>
      <c r="G135" s="179"/>
      <c r="H135" s="120"/>
      <c r="I135" s="170"/>
      <c r="J135" s="120"/>
      <c r="K135" s="120"/>
      <c r="L135" s="120"/>
      <c r="M135" s="120"/>
      <c r="N135" s="120"/>
      <c r="O135" s="120"/>
      <c r="P135" s="120"/>
    </row>
    <row r="136" spans="3:17" ht="29.25" customHeight="1" x14ac:dyDescent="0.4">
      <c r="C136" s="9"/>
      <c r="D136" s="5">
        <f>COUNTA($D$127:D135)+1</f>
        <v>6</v>
      </c>
      <c r="E136" s="24" t="s">
        <v>77</v>
      </c>
      <c r="F136" s="23" t="s">
        <v>78</v>
      </c>
      <c r="G136" s="169"/>
      <c r="H136" s="120"/>
      <c r="I136" s="170"/>
      <c r="J136" s="120"/>
      <c r="K136" s="120"/>
      <c r="L136" s="120"/>
      <c r="M136" s="120"/>
      <c r="N136" s="120"/>
      <c r="O136" s="120"/>
      <c r="P136" s="120"/>
    </row>
    <row r="137" spans="3:17" ht="29.25" customHeight="1" x14ac:dyDescent="0.4">
      <c r="C137" s="9"/>
      <c r="D137" s="5">
        <f>COUNTA($D$127:D136)+1</f>
        <v>7</v>
      </c>
      <c r="E137" s="24" t="s">
        <v>79</v>
      </c>
      <c r="F137" s="25" t="s">
        <v>78</v>
      </c>
      <c r="G137" s="169"/>
      <c r="H137" s="120"/>
      <c r="I137" s="170"/>
      <c r="J137" s="120"/>
      <c r="K137" s="120"/>
      <c r="L137" s="120"/>
      <c r="M137" s="120"/>
      <c r="N137" s="120"/>
      <c r="O137" s="120"/>
      <c r="P137" s="120"/>
    </row>
    <row r="138" spans="3:17" ht="29.25" customHeight="1" x14ac:dyDescent="0.4">
      <c r="C138" s="9"/>
      <c r="D138" s="60">
        <f>COUNTA($D$127:D137)+1</f>
        <v>8</v>
      </c>
      <c r="E138" s="31" t="s">
        <v>80</v>
      </c>
      <c r="F138" s="64" t="s">
        <v>134</v>
      </c>
      <c r="G138" s="179"/>
      <c r="H138" s="120"/>
      <c r="I138" s="170"/>
      <c r="J138" s="120"/>
      <c r="K138" s="120"/>
      <c r="L138" s="120"/>
      <c r="M138" s="120"/>
      <c r="N138" s="120"/>
      <c r="O138" s="120"/>
      <c r="P138" s="120"/>
    </row>
    <row r="139" spans="3:17" ht="29.25" customHeight="1" x14ac:dyDescent="0.4">
      <c r="C139" s="9"/>
      <c r="D139" s="7">
        <f>COUNTA($D$127:D138)+1</f>
        <v>9</v>
      </c>
      <c r="E139" s="26" t="s">
        <v>81</v>
      </c>
      <c r="F139" s="27"/>
      <c r="G139" s="12" t="str">
        <f>IF($G$34="就業時間換算","",IFERROR(+G134/G136,""))</f>
        <v/>
      </c>
      <c r="H139" s="13" t="str">
        <f t="shared" ref="H139:P139" si="56">IF($G$34="就業時間換算","",IFERROR(+H134/H136,""))</f>
        <v/>
      </c>
      <c r="I139" s="20" t="str">
        <f t="shared" si="56"/>
        <v/>
      </c>
      <c r="J139" s="13" t="str">
        <f t="shared" si="56"/>
        <v/>
      </c>
      <c r="K139" s="13" t="str">
        <f t="shared" si="56"/>
        <v/>
      </c>
      <c r="L139" s="13" t="str">
        <f t="shared" si="56"/>
        <v/>
      </c>
      <c r="M139" s="13" t="str">
        <f t="shared" si="56"/>
        <v/>
      </c>
      <c r="N139" s="13" t="str">
        <f t="shared" si="56"/>
        <v/>
      </c>
      <c r="O139" s="13" t="str">
        <f t="shared" si="56"/>
        <v/>
      </c>
      <c r="P139" s="13" t="str">
        <f t="shared" si="56"/>
        <v/>
      </c>
    </row>
    <row r="140" spans="3:17" ht="29.25" customHeight="1" x14ac:dyDescent="0.4">
      <c r="C140" s="9"/>
      <c r="D140" s="7">
        <f>COUNTA($D$127:D139)+1</f>
        <v>10</v>
      </c>
      <c r="E140" s="26" t="s">
        <v>82</v>
      </c>
      <c r="F140" s="28"/>
      <c r="G140" s="12" t="str">
        <f>IF($G$34="人数換算","",IFERROR(+G134/G137,""))</f>
        <v/>
      </c>
      <c r="H140" s="13" t="str">
        <f t="shared" ref="H140:P140" si="57">IF($G$34="人数換算","",IFERROR(+H134/H137,""))</f>
        <v/>
      </c>
      <c r="I140" s="20" t="str">
        <f t="shared" si="57"/>
        <v/>
      </c>
      <c r="J140" s="13" t="str">
        <f t="shared" si="57"/>
        <v/>
      </c>
      <c r="K140" s="13" t="str">
        <f t="shared" si="57"/>
        <v/>
      </c>
      <c r="L140" s="13" t="str">
        <f t="shared" si="57"/>
        <v/>
      </c>
      <c r="M140" s="13" t="str">
        <f t="shared" si="57"/>
        <v/>
      </c>
      <c r="N140" s="13" t="str">
        <f t="shared" si="57"/>
        <v/>
      </c>
      <c r="O140" s="13" t="str">
        <f t="shared" si="57"/>
        <v/>
      </c>
      <c r="P140" s="13" t="str">
        <f t="shared" si="57"/>
        <v/>
      </c>
    </row>
    <row r="141" spans="3:17" ht="29.25" customHeight="1" x14ac:dyDescent="0.4">
      <c r="C141" s="9"/>
      <c r="D141" s="7">
        <f>COUNTA($D$127:D140)+1</f>
        <v>11</v>
      </c>
      <c r="E141" s="26" t="s">
        <v>83</v>
      </c>
      <c r="F141" s="27" t="s">
        <v>84</v>
      </c>
      <c r="G141" s="14"/>
      <c r="H141" s="56" t="str">
        <f>IFERROR((H139-G139)/G139,"")</f>
        <v/>
      </c>
      <c r="I141" s="57" t="str">
        <f t="shared" ref="I141:P142" si="58">IFERROR((I139-H139)/H139,"")</f>
        <v/>
      </c>
      <c r="J141" s="56" t="str">
        <f t="shared" si="58"/>
        <v/>
      </c>
      <c r="K141" s="56" t="str">
        <f t="shared" si="58"/>
        <v/>
      </c>
      <c r="L141" s="56" t="str">
        <f t="shared" si="58"/>
        <v/>
      </c>
      <c r="M141" s="56" t="str">
        <f t="shared" si="58"/>
        <v/>
      </c>
      <c r="N141" s="56" t="str">
        <f t="shared" si="58"/>
        <v/>
      </c>
      <c r="O141" s="56" t="str">
        <f t="shared" si="58"/>
        <v/>
      </c>
      <c r="P141" s="56" t="str">
        <f t="shared" si="58"/>
        <v/>
      </c>
    </row>
    <row r="142" spans="3:17" ht="29.25" customHeight="1" x14ac:dyDescent="0.4">
      <c r="C142" s="9"/>
      <c r="D142" s="7">
        <f>COUNTA($D$127:D141)+1</f>
        <v>12</v>
      </c>
      <c r="E142" s="26" t="s">
        <v>85</v>
      </c>
      <c r="F142" s="28" t="s">
        <v>86</v>
      </c>
      <c r="G142" s="14"/>
      <c r="H142" s="56" t="str">
        <f>IFERROR((H140-G140)/G140,"")</f>
        <v/>
      </c>
      <c r="I142" s="57" t="str">
        <f t="shared" si="58"/>
        <v/>
      </c>
      <c r="J142" s="56" t="str">
        <f t="shared" si="58"/>
        <v/>
      </c>
      <c r="K142" s="56" t="str">
        <f t="shared" si="58"/>
        <v/>
      </c>
      <c r="L142" s="56" t="str">
        <f t="shared" si="58"/>
        <v/>
      </c>
      <c r="M142" s="56" t="str">
        <f t="shared" si="58"/>
        <v/>
      </c>
      <c r="N142" s="56" t="str">
        <f t="shared" si="58"/>
        <v/>
      </c>
      <c r="O142" s="56" t="str">
        <f t="shared" si="58"/>
        <v/>
      </c>
      <c r="P142" s="56" t="str">
        <f t="shared" si="58"/>
        <v/>
      </c>
    </row>
    <row r="143" spans="3:17" ht="29.25" customHeight="1" x14ac:dyDescent="0.4">
      <c r="C143" s="9"/>
      <c r="D143" s="7">
        <f>COUNTA($D$127:D142)+1</f>
        <v>13</v>
      </c>
      <c r="E143" s="26" t="s">
        <v>87</v>
      </c>
      <c r="F143" s="27"/>
      <c r="G143" s="83" t="str">
        <f>IFERROR(+G135/G138,"")</f>
        <v/>
      </c>
      <c r="H143" s="84" t="str">
        <f>IFERROR(+H135/H138,"")</f>
        <v/>
      </c>
      <c r="I143" s="84" t="str">
        <f t="shared" ref="I143:P143" si="59">IFERROR(+I135/I138,"")</f>
        <v/>
      </c>
      <c r="J143" s="84" t="str">
        <f t="shared" si="59"/>
        <v/>
      </c>
      <c r="K143" s="84" t="str">
        <f t="shared" si="59"/>
        <v/>
      </c>
      <c r="L143" s="84" t="str">
        <f t="shared" si="59"/>
        <v/>
      </c>
      <c r="M143" s="84" t="str">
        <f t="shared" si="59"/>
        <v/>
      </c>
      <c r="N143" s="84" t="str">
        <f t="shared" si="59"/>
        <v/>
      </c>
      <c r="O143" s="84" t="str">
        <f t="shared" si="59"/>
        <v/>
      </c>
      <c r="P143" s="84" t="str">
        <f t="shared" si="59"/>
        <v/>
      </c>
    </row>
    <row r="144" spans="3:17" ht="29.25" customHeight="1" x14ac:dyDescent="0.4">
      <c r="D144" s="7">
        <f>COUNTA($D$127:D143)+1</f>
        <v>14</v>
      </c>
      <c r="E144" s="26" t="s">
        <v>88</v>
      </c>
      <c r="F144" s="27" t="s">
        <v>84</v>
      </c>
      <c r="G144" s="14"/>
      <c r="H144" s="56" t="str">
        <f>IFERROR((H143-G143)/G143,"")</f>
        <v/>
      </c>
      <c r="I144" s="57" t="str">
        <f>IFERROR((I143-H143)/H143,"")</f>
        <v/>
      </c>
      <c r="J144" s="56" t="str">
        <f t="shared" ref="J144:P144" si="60">IFERROR((J143-I143)/I143,"")</f>
        <v/>
      </c>
      <c r="K144" s="56" t="str">
        <f t="shared" si="60"/>
        <v/>
      </c>
      <c r="L144" s="56" t="str">
        <f t="shared" si="60"/>
        <v/>
      </c>
      <c r="M144" s="56" t="str">
        <f t="shared" si="60"/>
        <v/>
      </c>
      <c r="N144" s="56" t="str">
        <f t="shared" si="60"/>
        <v/>
      </c>
      <c r="O144" s="56" t="str">
        <f t="shared" si="60"/>
        <v/>
      </c>
      <c r="P144" s="56" t="str">
        <f t="shared" si="60"/>
        <v/>
      </c>
    </row>
    <row r="145" spans="2:17" x14ac:dyDescent="0.4">
      <c r="E145" s="50"/>
    </row>
    <row r="146" spans="2:17" ht="19.5" thickBot="1" x14ac:dyDescent="0.45">
      <c r="B146" s="82"/>
      <c r="C146" s="54" t="s">
        <v>136</v>
      </c>
      <c r="D146" s="4"/>
      <c r="E146" s="6"/>
      <c r="F146" s="6"/>
    </row>
    <row r="147" spans="2:17" ht="29.25" customHeight="1" thickBot="1" x14ac:dyDescent="0.45">
      <c r="D147" s="155">
        <f>COUNTA($D$146:D146)+1</f>
        <v>1</v>
      </c>
      <c r="E147" s="156" t="s">
        <v>122</v>
      </c>
      <c r="F147" s="157"/>
      <c r="G147" s="158" t="str">
        <f>IF($I$86="","",$I$86)</f>
        <v/>
      </c>
      <c r="M147" s="146" t="s">
        <v>123</v>
      </c>
      <c r="N147" s="58" t="s">
        <v>124</v>
      </c>
      <c r="O147" s="58" t="s">
        <v>125</v>
      </c>
      <c r="P147" s="58" t="str">
        <f>"基準："&amp;$G147</f>
        <v>基準：</v>
      </c>
    </row>
    <row r="148" spans="2:17" ht="29.25" customHeight="1" x14ac:dyDescent="0.4">
      <c r="D148" s="60">
        <f>COUNTA($D$146:D147)+1</f>
        <v>2</v>
      </c>
      <c r="E148" s="62" t="s">
        <v>126</v>
      </c>
      <c r="F148" s="66" t="s">
        <v>103</v>
      </c>
      <c r="G148" s="177"/>
      <c r="M148" s="145" t="s">
        <v>127</v>
      </c>
      <c r="N148" s="145" t="str">
        <f>IF($G$34="就業時間換算","－",IFERROR(((HLOOKUP(DATE(YEAR($E$13)+3,MONTH($E$9),DAY($E$9)),$G152:$P163,7,FALSE))/(HLOOKUP(DATE(YEAR($E$13),MONTH($E$9),DAY($E$9)),$G152:$P163,7,FALSE)))^(1/3)-1,""))</f>
        <v/>
      </c>
      <c r="O148" s="159" t="str">
        <f>IF($G$34="人数換算","－",IFERROR(((HLOOKUP(DATE(YEAR($E$13)+3,MONTH($E$9),DAY($E$9)),$G152:$P163,8,FALSE))/(HLOOKUP(DATE(YEAR($E$13),MONTH($E$9),DAY($E$9)),$G152:$P163,8,FALSE)))^(1/3)-1,""))</f>
        <v/>
      </c>
      <c r="P148" s="188" t="str">
        <f>IFERROR(VLOOKUP($G147,【参考】最低賃金の5年間の年平均の年平均上昇率!$B$4:$C$50,2,FALSE),"")</f>
        <v/>
      </c>
      <c r="Q148" s="148" t="str">
        <f>IF($G$34="人数換算",$N148,IF($G$34="就業時間換算",$O148,""))</f>
        <v/>
      </c>
    </row>
    <row r="149" spans="2:17" ht="29.25" customHeight="1" x14ac:dyDescent="0.4">
      <c r="D149" s="60">
        <f>COUNTA($D$146:D148)+1</f>
        <v>3</v>
      </c>
      <c r="E149" s="62" t="s">
        <v>128</v>
      </c>
      <c r="F149" s="36" t="s">
        <v>103</v>
      </c>
      <c r="G149" s="178"/>
      <c r="M149" s="145" t="s">
        <v>129</v>
      </c>
      <c r="N149" s="145" t="str">
        <f>IF(AND(COUNTA($G157:$P157)&gt;0,SUMIF($G157:$P157,"&lt;&gt;"&amp;"")=0),"－",IFERROR(((HLOOKUP(DATE(YEAR($E$13)+3,MONTH($E$9),DAY($E$9)),$G152:$P163,11,FALSE))/(HLOOKUP(DATE(YEAR($E$13),MONTH($E$9),DAY($E$9)),$G152:$P163,11,FALSE)))^(1/3)-1,""))</f>
        <v/>
      </c>
      <c r="O149" s="160" t="s">
        <v>130</v>
      </c>
      <c r="P149" s="189"/>
    </row>
    <row r="150" spans="2:17" x14ac:dyDescent="0.4">
      <c r="D150" s="1"/>
      <c r="E150" s="76" t="s">
        <v>109</v>
      </c>
      <c r="G150" s="1" t="s">
        <v>131</v>
      </c>
    </row>
    <row r="151" spans="2:17" x14ac:dyDescent="0.4">
      <c r="D151" s="1"/>
      <c r="G151" s="75" t="s">
        <v>51</v>
      </c>
      <c r="H151" s="75" t="s">
        <v>52</v>
      </c>
      <c r="I151" s="75" t="s">
        <v>53</v>
      </c>
      <c r="J151" s="161" t="s">
        <v>54</v>
      </c>
      <c r="K151" s="161"/>
      <c r="L151" s="161"/>
      <c r="M151" s="161"/>
      <c r="N151" s="161"/>
      <c r="O151" s="161"/>
      <c r="P151" s="161"/>
    </row>
    <row r="152" spans="2:17" x14ac:dyDescent="0.4">
      <c r="D152" s="11"/>
      <c r="E152" s="11"/>
      <c r="F152" s="65"/>
      <c r="G152" s="74" t="str">
        <f>IF($I152="","",EDATE(H152,-12))</f>
        <v/>
      </c>
      <c r="H152" s="74" t="str">
        <f>IF($I152="","",EDATE(I152,-12))</f>
        <v/>
      </c>
      <c r="I152" s="74" t="str">
        <f>IF($I$12="","",$I$12)</f>
        <v/>
      </c>
      <c r="J152" s="74" t="str">
        <f>IF($I152="","",EDATE(I152,12))</f>
        <v/>
      </c>
      <c r="K152" s="74" t="str">
        <f t="shared" ref="K152:P152" si="61">IF($I152="","",EDATE(J152,12))</f>
        <v/>
      </c>
      <c r="L152" s="74" t="str">
        <f t="shared" si="61"/>
        <v/>
      </c>
      <c r="M152" s="74" t="str">
        <f t="shared" si="61"/>
        <v/>
      </c>
      <c r="N152" s="74" t="str">
        <f t="shared" si="61"/>
        <v/>
      </c>
      <c r="O152" s="74" t="str">
        <f t="shared" si="61"/>
        <v/>
      </c>
      <c r="P152" s="74" t="str">
        <f t="shared" si="61"/>
        <v/>
      </c>
    </row>
    <row r="153" spans="2:17" ht="29.25" customHeight="1" x14ac:dyDescent="0.4">
      <c r="D153" s="60">
        <f>COUNTA($D$146:D152)+1</f>
        <v>4</v>
      </c>
      <c r="E153" s="31" t="s">
        <v>71</v>
      </c>
      <c r="F153" s="64"/>
      <c r="G153" s="179"/>
      <c r="H153" s="120"/>
      <c r="I153" s="170"/>
      <c r="J153" s="120"/>
      <c r="K153" s="120"/>
      <c r="L153" s="120"/>
      <c r="M153" s="120"/>
      <c r="N153" s="120"/>
      <c r="O153" s="120"/>
      <c r="P153" s="120"/>
    </row>
    <row r="154" spans="2:17" ht="29.25" customHeight="1" x14ac:dyDescent="0.4">
      <c r="C154" s="9"/>
      <c r="D154" s="60">
        <f>COUNTA($D$146:D153)+1</f>
        <v>5</v>
      </c>
      <c r="E154" s="31" t="s">
        <v>72</v>
      </c>
      <c r="F154" s="64"/>
      <c r="G154" s="179"/>
      <c r="H154" s="120"/>
      <c r="I154" s="170"/>
      <c r="J154" s="120"/>
      <c r="K154" s="120"/>
      <c r="L154" s="120"/>
      <c r="M154" s="120"/>
      <c r="N154" s="120"/>
      <c r="O154" s="120"/>
      <c r="P154" s="120"/>
    </row>
    <row r="155" spans="2:17" ht="29.25" customHeight="1" x14ac:dyDescent="0.4">
      <c r="C155" s="9"/>
      <c r="D155" s="5">
        <f>COUNTA($D$146:D154)+1</f>
        <v>6</v>
      </c>
      <c r="E155" s="24" t="s">
        <v>77</v>
      </c>
      <c r="F155" s="23" t="s">
        <v>78</v>
      </c>
      <c r="G155" s="169"/>
      <c r="H155" s="120"/>
      <c r="I155" s="170"/>
      <c r="J155" s="120"/>
      <c r="K155" s="120"/>
      <c r="L155" s="120"/>
      <c r="M155" s="120"/>
      <c r="N155" s="120"/>
      <c r="O155" s="120"/>
      <c r="P155" s="120"/>
    </row>
    <row r="156" spans="2:17" ht="29.25" customHeight="1" x14ac:dyDescent="0.4">
      <c r="C156" s="9"/>
      <c r="D156" s="5">
        <f>COUNTA($D$146:D155)+1</f>
        <v>7</v>
      </c>
      <c r="E156" s="24" t="s">
        <v>79</v>
      </c>
      <c r="F156" s="25" t="s">
        <v>78</v>
      </c>
      <c r="G156" s="169"/>
      <c r="H156" s="120"/>
      <c r="I156" s="170"/>
      <c r="J156" s="120"/>
      <c r="K156" s="120"/>
      <c r="L156" s="120"/>
      <c r="M156" s="120"/>
      <c r="N156" s="120"/>
      <c r="O156" s="120"/>
      <c r="P156" s="120"/>
    </row>
    <row r="157" spans="2:17" ht="29.25" customHeight="1" x14ac:dyDescent="0.4">
      <c r="C157" s="9"/>
      <c r="D157" s="60">
        <f>COUNTA($D$146:D156)+1</f>
        <v>8</v>
      </c>
      <c r="E157" s="31" t="s">
        <v>80</v>
      </c>
      <c r="F157" s="64" t="s">
        <v>134</v>
      </c>
      <c r="G157" s="179"/>
      <c r="H157" s="120"/>
      <c r="I157" s="170"/>
      <c r="J157" s="120"/>
      <c r="K157" s="120"/>
      <c r="L157" s="120"/>
      <c r="M157" s="120"/>
      <c r="N157" s="120"/>
      <c r="O157" s="120"/>
      <c r="P157" s="120"/>
    </row>
    <row r="158" spans="2:17" ht="29.25" customHeight="1" x14ac:dyDescent="0.4">
      <c r="C158" s="9"/>
      <c r="D158" s="7">
        <f>COUNTA($D$146:D157)+1</f>
        <v>9</v>
      </c>
      <c r="E158" s="26" t="s">
        <v>81</v>
      </c>
      <c r="F158" s="27"/>
      <c r="G158" s="12" t="str">
        <f>IF($G$34="就業時間換算","",IFERROR(+G153/G155,""))</f>
        <v/>
      </c>
      <c r="H158" s="13" t="str">
        <f t="shared" ref="H158:P158" si="62">IF($G$34="就業時間換算","",IFERROR(+H153/H155,""))</f>
        <v/>
      </c>
      <c r="I158" s="20" t="str">
        <f t="shared" si="62"/>
        <v/>
      </c>
      <c r="J158" s="13" t="str">
        <f t="shared" si="62"/>
        <v/>
      </c>
      <c r="K158" s="13" t="str">
        <f t="shared" si="62"/>
        <v/>
      </c>
      <c r="L158" s="13" t="str">
        <f t="shared" si="62"/>
        <v/>
      </c>
      <c r="M158" s="13" t="str">
        <f t="shared" si="62"/>
        <v/>
      </c>
      <c r="N158" s="13" t="str">
        <f t="shared" si="62"/>
        <v/>
      </c>
      <c r="O158" s="13" t="str">
        <f t="shared" si="62"/>
        <v/>
      </c>
      <c r="P158" s="13" t="str">
        <f t="shared" si="62"/>
        <v/>
      </c>
    </row>
    <row r="159" spans="2:17" ht="29.25" customHeight="1" x14ac:dyDescent="0.4">
      <c r="C159" s="9"/>
      <c r="D159" s="7">
        <f>COUNTA($D$146:D158)+1</f>
        <v>10</v>
      </c>
      <c r="E159" s="26" t="s">
        <v>82</v>
      </c>
      <c r="F159" s="28"/>
      <c r="G159" s="12" t="str">
        <f>IF($G$34="人数換算","",IFERROR(+G153/G156,""))</f>
        <v/>
      </c>
      <c r="H159" s="13" t="str">
        <f t="shared" ref="H159:P159" si="63">IF($G$34="人数換算","",IFERROR(+H153/H156,""))</f>
        <v/>
      </c>
      <c r="I159" s="20" t="str">
        <f t="shared" si="63"/>
        <v/>
      </c>
      <c r="J159" s="13" t="str">
        <f t="shared" si="63"/>
        <v/>
      </c>
      <c r="K159" s="13" t="str">
        <f t="shared" si="63"/>
        <v/>
      </c>
      <c r="L159" s="13" t="str">
        <f t="shared" si="63"/>
        <v/>
      </c>
      <c r="M159" s="13" t="str">
        <f t="shared" si="63"/>
        <v/>
      </c>
      <c r="N159" s="13" t="str">
        <f t="shared" si="63"/>
        <v/>
      </c>
      <c r="O159" s="13" t="str">
        <f t="shared" si="63"/>
        <v/>
      </c>
      <c r="P159" s="13" t="str">
        <f t="shared" si="63"/>
        <v/>
      </c>
    </row>
    <row r="160" spans="2:17" ht="29.25" customHeight="1" x14ac:dyDescent="0.4">
      <c r="C160" s="9"/>
      <c r="D160" s="7">
        <f>COUNTA($D$146:D159)+1</f>
        <v>11</v>
      </c>
      <c r="E160" s="26" t="s">
        <v>83</v>
      </c>
      <c r="F160" s="27" t="s">
        <v>84</v>
      </c>
      <c r="G160" s="14"/>
      <c r="H160" s="56" t="str">
        <f>IFERROR((H158-G158)/G158,"")</f>
        <v/>
      </c>
      <c r="I160" s="57" t="str">
        <f t="shared" ref="I160:P161" si="64">IFERROR((I158-H158)/H158,"")</f>
        <v/>
      </c>
      <c r="J160" s="56" t="str">
        <f t="shared" si="64"/>
        <v/>
      </c>
      <c r="K160" s="56" t="str">
        <f t="shared" si="64"/>
        <v/>
      </c>
      <c r="L160" s="56" t="str">
        <f t="shared" si="64"/>
        <v/>
      </c>
      <c r="M160" s="56" t="str">
        <f t="shared" si="64"/>
        <v/>
      </c>
      <c r="N160" s="56" t="str">
        <f t="shared" si="64"/>
        <v/>
      </c>
      <c r="O160" s="56" t="str">
        <f t="shared" si="64"/>
        <v/>
      </c>
      <c r="P160" s="56" t="str">
        <f t="shared" si="64"/>
        <v/>
      </c>
    </row>
    <row r="161" spans="2:17" ht="29.25" customHeight="1" x14ac:dyDescent="0.4">
      <c r="C161" s="9"/>
      <c r="D161" s="7">
        <f>COUNTA($D$146:D160)+1</f>
        <v>12</v>
      </c>
      <c r="E161" s="26" t="s">
        <v>85</v>
      </c>
      <c r="F161" s="28" t="s">
        <v>86</v>
      </c>
      <c r="G161" s="14"/>
      <c r="H161" s="56" t="str">
        <f>IFERROR((H159-G159)/G159,"")</f>
        <v/>
      </c>
      <c r="I161" s="57" t="str">
        <f t="shared" si="64"/>
        <v/>
      </c>
      <c r="J161" s="56" t="str">
        <f t="shared" si="64"/>
        <v/>
      </c>
      <c r="K161" s="56" t="str">
        <f t="shared" si="64"/>
        <v/>
      </c>
      <c r="L161" s="56" t="str">
        <f t="shared" si="64"/>
        <v/>
      </c>
      <c r="M161" s="56" t="str">
        <f t="shared" si="64"/>
        <v/>
      </c>
      <c r="N161" s="56" t="str">
        <f t="shared" si="64"/>
        <v/>
      </c>
      <c r="O161" s="56" t="str">
        <f t="shared" si="64"/>
        <v/>
      </c>
      <c r="P161" s="56" t="str">
        <f t="shared" si="64"/>
        <v/>
      </c>
    </row>
    <row r="162" spans="2:17" ht="29.25" customHeight="1" x14ac:dyDescent="0.4">
      <c r="C162" s="9"/>
      <c r="D162" s="7">
        <f>COUNTA($D$146:D161)+1</f>
        <v>13</v>
      </c>
      <c r="E162" s="26" t="s">
        <v>87</v>
      </c>
      <c r="F162" s="27"/>
      <c r="G162" s="83" t="str">
        <f>IFERROR(+G154/G157,"")</f>
        <v/>
      </c>
      <c r="H162" s="84" t="str">
        <f>IFERROR(+H154/H157,"")</f>
        <v/>
      </c>
      <c r="I162" s="84" t="str">
        <f t="shared" ref="I162:P162" si="65">IFERROR(+I154/I157,"")</f>
        <v/>
      </c>
      <c r="J162" s="84" t="str">
        <f t="shared" si="65"/>
        <v/>
      </c>
      <c r="K162" s="84" t="str">
        <f t="shared" si="65"/>
        <v/>
      </c>
      <c r="L162" s="84" t="str">
        <f t="shared" si="65"/>
        <v/>
      </c>
      <c r="M162" s="84" t="str">
        <f t="shared" si="65"/>
        <v/>
      </c>
      <c r="N162" s="84" t="str">
        <f t="shared" si="65"/>
        <v/>
      </c>
      <c r="O162" s="84" t="str">
        <f t="shared" si="65"/>
        <v/>
      </c>
      <c r="P162" s="84" t="str">
        <f t="shared" si="65"/>
        <v/>
      </c>
    </row>
    <row r="163" spans="2:17" ht="29.25" customHeight="1" x14ac:dyDescent="0.4">
      <c r="D163" s="7">
        <f>COUNTA($D$146:D162)+1</f>
        <v>14</v>
      </c>
      <c r="E163" s="26" t="s">
        <v>88</v>
      </c>
      <c r="F163" s="27" t="s">
        <v>84</v>
      </c>
      <c r="G163" s="14"/>
      <c r="H163" s="56" t="str">
        <f>IFERROR((H162-G162)/G162,"")</f>
        <v/>
      </c>
      <c r="I163" s="57" t="str">
        <f>IFERROR((I162-H162)/H162,"")</f>
        <v/>
      </c>
      <c r="J163" s="56" t="str">
        <f t="shared" ref="J163:P163" si="66">IFERROR((J162-I162)/I162,"")</f>
        <v/>
      </c>
      <c r="K163" s="56" t="str">
        <f t="shared" si="66"/>
        <v/>
      </c>
      <c r="L163" s="56" t="str">
        <f t="shared" si="66"/>
        <v/>
      </c>
      <c r="M163" s="56" t="str">
        <f t="shared" si="66"/>
        <v/>
      </c>
      <c r="N163" s="56" t="str">
        <f t="shared" si="66"/>
        <v/>
      </c>
      <c r="O163" s="56" t="str">
        <f t="shared" si="66"/>
        <v/>
      </c>
      <c r="P163" s="56" t="str">
        <f t="shared" si="66"/>
        <v/>
      </c>
    </row>
    <row r="164" spans="2:17" x14ac:dyDescent="0.4">
      <c r="E164" s="50"/>
    </row>
    <row r="165" spans="2:17" ht="19.5" thickBot="1" x14ac:dyDescent="0.45">
      <c r="B165" s="82"/>
      <c r="C165" s="54" t="s">
        <v>137</v>
      </c>
      <c r="D165" s="4"/>
      <c r="E165" s="6"/>
      <c r="F165" s="6"/>
    </row>
    <row r="166" spans="2:17" ht="29.25" customHeight="1" thickBot="1" x14ac:dyDescent="0.45">
      <c r="D166" s="155">
        <f>COUNTA($D$165:D165)+1</f>
        <v>1</v>
      </c>
      <c r="E166" s="156" t="s">
        <v>122</v>
      </c>
      <c r="F166" s="157"/>
      <c r="G166" s="158" t="str">
        <f>IF($J$86="","",$J$86)</f>
        <v/>
      </c>
      <c r="M166" s="146" t="s">
        <v>123</v>
      </c>
      <c r="N166" s="58" t="s">
        <v>124</v>
      </c>
      <c r="O166" s="58" t="s">
        <v>125</v>
      </c>
      <c r="P166" s="58" t="str">
        <f>"基準："&amp;$G166</f>
        <v>基準：</v>
      </c>
    </row>
    <row r="167" spans="2:17" ht="29.25" customHeight="1" x14ac:dyDescent="0.4">
      <c r="D167" s="60">
        <f>COUNTA($D$165:D166)+1</f>
        <v>2</v>
      </c>
      <c r="E167" s="62" t="s">
        <v>126</v>
      </c>
      <c r="F167" s="66" t="s">
        <v>103</v>
      </c>
      <c r="G167" s="177"/>
      <c r="M167" s="145" t="s">
        <v>127</v>
      </c>
      <c r="N167" s="145" t="str">
        <f>IF($G$34="就業時間換算","－",IFERROR(((HLOOKUP(DATE(YEAR($E$13)+3,MONTH($E$9),DAY($E$9)),$G171:$P182,7,FALSE))/(HLOOKUP(DATE(YEAR($E$13),MONTH($E$9),DAY($E$9)),$G171:$P182,7,FALSE)))^(1/3)-1,""))</f>
        <v/>
      </c>
      <c r="O167" s="159" t="str">
        <f>IF($G$34="人数換算","－",IFERROR(((HLOOKUP(DATE(YEAR($E$13)+3,MONTH($E$9),DAY($E$9)),$G171:$P182,8,FALSE))/(HLOOKUP(DATE(YEAR($E$13),MONTH($E$9),DAY($E$9)),$G171:$P182,8,FALSE)))^(1/3)-1,""))</f>
        <v/>
      </c>
      <c r="P167" s="188" t="str">
        <f>IFERROR(VLOOKUP($G166,【参考】最低賃金の5年間の年平均の年平均上昇率!$B$4:$C$50,2,FALSE),"")</f>
        <v/>
      </c>
      <c r="Q167" s="148" t="str">
        <f>IF($G$34="人数換算",$N167,IF($G$34="就業時間換算",$O167,""))</f>
        <v/>
      </c>
    </row>
    <row r="168" spans="2:17" ht="29.25" customHeight="1" x14ac:dyDescent="0.4">
      <c r="D168" s="60">
        <f>COUNTA($D$165:D167)+1</f>
        <v>3</v>
      </c>
      <c r="E168" s="62" t="s">
        <v>128</v>
      </c>
      <c r="F168" s="36" t="s">
        <v>103</v>
      </c>
      <c r="G168" s="178"/>
      <c r="M168" s="145" t="s">
        <v>129</v>
      </c>
      <c r="N168" s="145" t="str">
        <f>IF(AND(COUNTA($G176:$P176)&gt;0,SUMIF($G176:$P176,"&lt;&gt;"&amp;"")=0),"－",IFERROR(((HLOOKUP(DATE(YEAR($E$13)+3,MONTH($E$9),DAY($E$9)),$G171:$P182,11,FALSE))/(HLOOKUP(DATE(YEAR($E$13),MONTH($E$9),DAY($E$9)),$G171:$P182,11,FALSE)))^(1/3)-1,""))</f>
        <v/>
      </c>
      <c r="O168" s="160" t="s">
        <v>130</v>
      </c>
      <c r="P168" s="189"/>
    </row>
    <row r="169" spans="2:17" x14ac:dyDescent="0.4">
      <c r="D169" s="1"/>
      <c r="E169" s="76" t="s">
        <v>109</v>
      </c>
      <c r="G169" s="1" t="s">
        <v>131</v>
      </c>
    </row>
    <row r="170" spans="2:17" x14ac:dyDescent="0.4">
      <c r="D170" s="1"/>
      <c r="G170" s="75" t="s">
        <v>51</v>
      </c>
      <c r="H170" s="75" t="s">
        <v>52</v>
      </c>
      <c r="I170" s="75" t="s">
        <v>53</v>
      </c>
      <c r="J170" s="161" t="s">
        <v>54</v>
      </c>
      <c r="K170" s="161"/>
      <c r="L170" s="161"/>
      <c r="M170" s="161"/>
      <c r="N170" s="161"/>
      <c r="O170" s="161"/>
      <c r="P170" s="161"/>
    </row>
    <row r="171" spans="2:17" x14ac:dyDescent="0.4">
      <c r="D171" s="11"/>
      <c r="E171" s="11"/>
      <c r="F171" s="65"/>
      <c r="G171" s="74" t="str">
        <f>IF($I171="","",EDATE(H171,-12))</f>
        <v/>
      </c>
      <c r="H171" s="74" t="str">
        <f>IF($I171="","",EDATE(I171,-12))</f>
        <v/>
      </c>
      <c r="I171" s="74" t="str">
        <f>IF($I$12="","",$I$12)</f>
        <v/>
      </c>
      <c r="J171" s="74" t="str">
        <f>IF($I171="","",EDATE(I171,12))</f>
        <v/>
      </c>
      <c r="K171" s="74" t="str">
        <f t="shared" ref="K171:P171" si="67">IF($I171="","",EDATE(J171,12))</f>
        <v/>
      </c>
      <c r="L171" s="74" t="str">
        <f t="shared" si="67"/>
        <v/>
      </c>
      <c r="M171" s="74" t="str">
        <f t="shared" si="67"/>
        <v/>
      </c>
      <c r="N171" s="74" t="str">
        <f t="shared" si="67"/>
        <v/>
      </c>
      <c r="O171" s="74" t="str">
        <f t="shared" si="67"/>
        <v/>
      </c>
      <c r="P171" s="74" t="str">
        <f t="shared" si="67"/>
        <v/>
      </c>
    </row>
    <row r="172" spans="2:17" ht="29.25" customHeight="1" x14ac:dyDescent="0.4">
      <c r="D172" s="60">
        <f>COUNTA($D$165:D171)+1</f>
        <v>4</v>
      </c>
      <c r="E172" s="31" t="s">
        <v>71</v>
      </c>
      <c r="F172" s="64"/>
      <c r="G172" s="179"/>
      <c r="H172" s="120"/>
      <c r="I172" s="170"/>
      <c r="J172" s="120"/>
      <c r="K172" s="120"/>
      <c r="L172" s="120"/>
      <c r="M172" s="120"/>
      <c r="N172" s="120"/>
      <c r="O172" s="120"/>
      <c r="P172" s="120"/>
    </row>
    <row r="173" spans="2:17" ht="29.25" customHeight="1" x14ac:dyDescent="0.4">
      <c r="C173" s="9"/>
      <c r="D173" s="60">
        <f>COUNTA($D$165:D172)+1</f>
        <v>5</v>
      </c>
      <c r="E173" s="31" t="s">
        <v>72</v>
      </c>
      <c r="F173" s="64"/>
      <c r="G173" s="179"/>
      <c r="H173" s="120"/>
      <c r="I173" s="170"/>
      <c r="J173" s="120"/>
      <c r="K173" s="120"/>
      <c r="L173" s="120"/>
      <c r="M173" s="120"/>
      <c r="N173" s="120"/>
      <c r="O173" s="120"/>
      <c r="P173" s="120"/>
    </row>
    <row r="174" spans="2:17" ht="29.25" customHeight="1" x14ac:dyDescent="0.4">
      <c r="C174" s="9"/>
      <c r="D174" s="5">
        <f>COUNTA($D$165:D173)+1</f>
        <v>6</v>
      </c>
      <c r="E174" s="24" t="s">
        <v>77</v>
      </c>
      <c r="F174" s="23" t="s">
        <v>78</v>
      </c>
      <c r="G174" s="169"/>
      <c r="H174" s="120"/>
      <c r="I174" s="170"/>
      <c r="J174" s="120"/>
      <c r="K174" s="120"/>
      <c r="L174" s="120"/>
      <c r="M174" s="120"/>
      <c r="N174" s="120"/>
      <c r="O174" s="120"/>
      <c r="P174" s="120"/>
    </row>
    <row r="175" spans="2:17" ht="29.25" customHeight="1" x14ac:dyDescent="0.4">
      <c r="C175" s="9"/>
      <c r="D175" s="5">
        <f>COUNTA($D$165:D174)+1</f>
        <v>7</v>
      </c>
      <c r="E175" s="24" t="s">
        <v>79</v>
      </c>
      <c r="F175" s="25" t="s">
        <v>78</v>
      </c>
      <c r="G175" s="169"/>
      <c r="H175" s="120"/>
      <c r="I175" s="170"/>
      <c r="J175" s="120"/>
      <c r="K175" s="120"/>
      <c r="L175" s="120"/>
      <c r="M175" s="120"/>
      <c r="N175" s="120"/>
      <c r="O175" s="120"/>
      <c r="P175" s="120"/>
    </row>
    <row r="176" spans="2:17" ht="29.25" customHeight="1" x14ac:dyDescent="0.4">
      <c r="C176" s="9"/>
      <c r="D176" s="60">
        <f>COUNTA($D$165:D175)+1</f>
        <v>8</v>
      </c>
      <c r="E176" s="31" t="s">
        <v>80</v>
      </c>
      <c r="F176" s="64" t="s">
        <v>134</v>
      </c>
      <c r="G176" s="179"/>
      <c r="H176" s="120"/>
      <c r="I176" s="170"/>
      <c r="J176" s="120"/>
      <c r="K176" s="120"/>
      <c r="L176" s="120"/>
      <c r="M176" s="120"/>
      <c r="N176" s="120"/>
      <c r="O176" s="120"/>
      <c r="P176" s="120"/>
    </row>
    <row r="177" spans="2:17" ht="29.25" customHeight="1" x14ac:dyDescent="0.4">
      <c r="C177" s="9"/>
      <c r="D177" s="7">
        <f>COUNTA($D$165:D176)+1</f>
        <v>9</v>
      </c>
      <c r="E177" s="26" t="s">
        <v>81</v>
      </c>
      <c r="F177" s="27"/>
      <c r="G177" s="12" t="str">
        <f>IF($G$34="就業時間換算","",IFERROR(+G172/G174,""))</f>
        <v/>
      </c>
      <c r="H177" s="13" t="str">
        <f t="shared" ref="H177:P177" si="68">IF($G$34="就業時間換算","",IFERROR(+H172/H174,""))</f>
        <v/>
      </c>
      <c r="I177" s="20" t="str">
        <f t="shared" si="68"/>
        <v/>
      </c>
      <c r="J177" s="13" t="str">
        <f t="shared" si="68"/>
        <v/>
      </c>
      <c r="K177" s="13" t="str">
        <f t="shared" si="68"/>
        <v/>
      </c>
      <c r="L177" s="13" t="str">
        <f t="shared" si="68"/>
        <v/>
      </c>
      <c r="M177" s="13" t="str">
        <f t="shared" si="68"/>
        <v/>
      </c>
      <c r="N177" s="13" t="str">
        <f t="shared" si="68"/>
        <v/>
      </c>
      <c r="O177" s="13" t="str">
        <f t="shared" si="68"/>
        <v/>
      </c>
      <c r="P177" s="13" t="str">
        <f t="shared" si="68"/>
        <v/>
      </c>
    </row>
    <row r="178" spans="2:17" ht="29.25" customHeight="1" x14ac:dyDescent="0.4">
      <c r="C178" s="9"/>
      <c r="D178" s="7">
        <f>COUNTA($D$165:D177)+1</f>
        <v>10</v>
      </c>
      <c r="E178" s="26" t="s">
        <v>82</v>
      </c>
      <c r="F178" s="28"/>
      <c r="G178" s="12" t="str">
        <f>IF($G$34="人数換算","",IFERROR(+G172/G175,""))</f>
        <v/>
      </c>
      <c r="H178" s="13" t="str">
        <f t="shared" ref="H178:P178" si="69">IF($G$34="人数換算","",IFERROR(+H172/H175,""))</f>
        <v/>
      </c>
      <c r="I178" s="20" t="str">
        <f t="shared" si="69"/>
        <v/>
      </c>
      <c r="J178" s="13" t="str">
        <f t="shared" si="69"/>
        <v/>
      </c>
      <c r="K178" s="13" t="str">
        <f t="shared" si="69"/>
        <v/>
      </c>
      <c r="L178" s="13" t="str">
        <f t="shared" si="69"/>
        <v/>
      </c>
      <c r="M178" s="13" t="str">
        <f t="shared" si="69"/>
        <v/>
      </c>
      <c r="N178" s="13" t="str">
        <f t="shared" si="69"/>
        <v/>
      </c>
      <c r="O178" s="13" t="str">
        <f t="shared" si="69"/>
        <v/>
      </c>
      <c r="P178" s="13" t="str">
        <f t="shared" si="69"/>
        <v/>
      </c>
    </row>
    <row r="179" spans="2:17" ht="29.25" customHeight="1" x14ac:dyDescent="0.4">
      <c r="C179" s="9"/>
      <c r="D179" s="7">
        <f>COUNTA($D$165:D178)+1</f>
        <v>11</v>
      </c>
      <c r="E179" s="26" t="s">
        <v>83</v>
      </c>
      <c r="F179" s="27" t="s">
        <v>84</v>
      </c>
      <c r="G179" s="14"/>
      <c r="H179" s="56" t="str">
        <f>IFERROR((H177-G177)/G177,"")</f>
        <v/>
      </c>
      <c r="I179" s="57" t="str">
        <f t="shared" ref="I179:P180" si="70">IFERROR((I177-H177)/H177,"")</f>
        <v/>
      </c>
      <c r="J179" s="56" t="str">
        <f t="shared" si="70"/>
        <v/>
      </c>
      <c r="K179" s="56" t="str">
        <f t="shared" si="70"/>
        <v/>
      </c>
      <c r="L179" s="56" t="str">
        <f t="shared" si="70"/>
        <v/>
      </c>
      <c r="M179" s="56" t="str">
        <f t="shared" si="70"/>
        <v/>
      </c>
      <c r="N179" s="56" t="str">
        <f t="shared" si="70"/>
        <v/>
      </c>
      <c r="O179" s="56" t="str">
        <f t="shared" si="70"/>
        <v/>
      </c>
      <c r="P179" s="56" t="str">
        <f t="shared" si="70"/>
        <v/>
      </c>
    </row>
    <row r="180" spans="2:17" ht="29.25" customHeight="1" x14ac:dyDescent="0.4">
      <c r="C180" s="9"/>
      <c r="D180" s="7">
        <f>COUNTA($D$165:D179)+1</f>
        <v>12</v>
      </c>
      <c r="E180" s="26" t="s">
        <v>85</v>
      </c>
      <c r="F180" s="28" t="s">
        <v>86</v>
      </c>
      <c r="G180" s="14"/>
      <c r="H180" s="56" t="str">
        <f>IFERROR((H178-G178)/G178,"")</f>
        <v/>
      </c>
      <c r="I180" s="57" t="str">
        <f t="shared" si="70"/>
        <v/>
      </c>
      <c r="J180" s="56" t="str">
        <f t="shared" si="70"/>
        <v/>
      </c>
      <c r="K180" s="56" t="str">
        <f t="shared" si="70"/>
        <v/>
      </c>
      <c r="L180" s="56" t="str">
        <f t="shared" si="70"/>
        <v/>
      </c>
      <c r="M180" s="56" t="str">
        <f t="shared" si="70"/>
        <v/>
      </c>
      <c r="N180" s="56" t="str">
        <f t="shared" si="70"/>
        <v/>
      </c>
      <c r="O180" s="56" t="str">
        <f t="shared" si="70"/>
        <v/>
      </c>
      <c r="P180" s="56" t="str">
        <f t="shared" si="70"/>
        <v/>
      </c>
    </row>
    <row r="181" spans="2:17" ht="29.25" customHeight="1" x14ac:dyDescent="0.4">
      <c r="C181" s="9"/>
      <c r="D181" s="7">
        <f>COUNTA($D$165:D180)+1</f>
        <v>13</v>
      </c>
      <c r="E181" s="26" t="s">
        <v>87</v>
      </c>
      <c r="F181" s="27"/>
      <c r="G181" s="83" t="str">
        <f>IFERROR(+G173/G176,"")</f>
        <v/>
      </c>
      <c r="H181" s="84" t="str">
        <f>IFERROR(+H173/H176,"")</f>
        <v/>
      </c>
      <c r="I181" s="84" t="str">
        <f t="shared" ref="I181:P181" si="71">IFERROR(+I173/I176,"")</f>
        <v/>
      </c>
      <c r="J181" s="84" t="str">
        <f t="shared" si="71"/>
        <v/>
      </c>
      <c r="K181" s="84" t="str">
        <f t="shared" si="71"/>
        <v/>
      </c>
      <c r="L181" s="84" t="str">
        <f t="shared" si="71"/>
        <v/>
      </c>
      <c r="M181" s="84" t="str">
        <f t="shared" si="71"/>
        <v/>
      </c>
      <c r="N181" s="84" t="str">
        <f t="shared" si="71"/>
        <v/>
      </c>
      <c r="O181" s="84" t="str">
        <f t="shared" si="71"/>
        <v/>
      </c>
      <c r="P181" s="84" t="str">
        <f t="shared" si="71"/>
        <v/>
      </c>
    </row>
    <row r="182" spans="2:17" ht="29.25" customHeight="1" x14ac:dyDescent="0.4">
      <c r="D182" s="7">
        <f>COUNTA($D$165:D181)+1</f>
        <v>14</v>
      </c>
      <c r="E182" s="26" t="s">
        <v>88</v>
      </c>
      <c r="F182" s="27" t="s">
        <v>84</v>
      </c>
      <c r="G182" s="14"/>
      <c r="H182" s="56" t="str">
        <f>IFERROR((H181-G181)/G181,"")</f>
        <v/>
      </c>
      <c r="I182" s="57" t="str">
        <f>IFERROR((I181-H181)/H181,"")</f>
        <v/>
      </c>
      <c r="J182" s="56" t="str">
        <f t="shared" ref="J182:P182" si="72">IFERROR((J181-I181)/I181,"")</f>
        <v/>
      </c>
      <c r="K182" s="56" t="str">
        <f t="shared" si="72"/>
        <v/>
      </c>
      <c r="L182" s="56" t="str">
        <f t="shared" si="72"/>
        <v/>
      </c>
      <c r="M182" s="56" t="str">
        <f t="shared" si="72"/>
        <v/>
      </c>
      <c r="N182" s="56" t="str">
        <f t="shared" si="72"/>
        <v/>
      </c>
      <c r="O182" s="56" t="str">
        <f t="shared" si="72"/>
        <v/>
      </c>
      <c r="P182" s="56" t="str">
        <f t="shared" si="72"/>
        <v/>
      </c>
    </row>
    <row r="183" spans="2:17" x14ac:dyDescent="0.4">
      <c r="E183" s="50"/>
    </row>
    <row r="184" spans="2:17" ht="19.5" thickBot="1" x14ac:dyDescent="0.45">
      <c r="B184" s="82"/>
      <c r="C184" s="54" t="s">
        <v>138</v>
      </c>
      <c r="D184" s="4"/>
      <c r="E184" s="6"/>
      <c r="F184" s="6"/>
      <c r="L184" s="59"/>
    </row>
    <row r="185" spans="2:17" ht="29.25" customHeight="1" thickBot="1" x14ac:dyDescent="0.45">
      <c r="D185" s="155">
        <f>COUNTA($D$184:D184)+1</f>
        <v>1</v>
      </c>
      <c r="E185" s="156" t="s">
        <v>122</v>
      </c>
      <c r="F185" s="157"/>
      <c r="G185" s="158" t="str">
        <f>IF($K$86="","",$K$86)</f>
        <v/>
      </c>
      <c r="M185" s="146" t="s">
        <v>123</v>
      </c>
      <c r="N185" s="58" t="s">
        <v>124</v>
      </c>
      <c r="O185" s="58" t="s">
        <v>125</v>
      </c>
      <c r="P185" s="58" t="str">
        <f>"基準："&amp;$G185</f>
        <v>基準：</v>
      </c>
    </row>
    <row r="186" spans="2:17" ht="29.25" customHeight="1" x14ac:dyDescent="0.4">
      <c r="D186" s="60">
        <f>COUNTA($D$184:D185)+1</f>
        <v>2</v>
      </c>
      <c r="E186" s="62" t="s">
        <v>139</v>
      </c>
      <c r="F186" s="66" t="s">
        <v>103</v>
      </c>
      <c r="G186" s="177"/>
      <c r="M186" s="145" t="s">
        <v>127</v>
      </c>
      <c r="N186" s="145" t="str">
        <f>IF($G$34="就業時間換算","－",IFERROR(((HLOOKUP(DATE(YEAR($E$13)+3,MONTH($E$9),DAY($E$9)),$G190:$P201,7,FALSE))/(HLOOKUP(DATE(YEAR($E$13),MONTH($E$9),DAY($E$9)),$G190:$P201,7,FALSE)))^(1/3)-1,""))</f>
        <v/>
      </c>
      <c r="O186" s="159" t="str">
        <f>IF($G$34="人数換算","－",IFERROR(((HLOOKUP(DATE(YEAR($E$13)+3,MONTH($E$9),DAY($E$9)),$G190:$P201,8,FALSE))/(HLOOKUP(DATE(YEAR($E$13),MONTH($E$9),DAY($E$9)),$G190:$P201,8,FALSE)))^(1/3)-1,""))</f>
        <v/>
      </c>
      <c r="P186" s="188" t="str">
        <f>IFERROR(VLOOKUP($G185,【参考】最低賃金の5年間の年平均の年平均上昇率!$B$4:$C$50,2,FALSE),"")</f>
        <v/>
      </c>
      <c r="Q186" s="148" t="str">
        <f>IF($G$34="人数換算",$N186,IF($G$34="就業時間換算",$O186,""))</f>
        <v/>
      </c>
    </row>
    <row r="187" spans="2:17" ht="29.25" customHeight="1" x14ac:dyDescent="0.4">
      <c r="D187" s="60">
        <f>COUNTA($D$184:D186)+1</f>
        <v>3</v>
      </c>
      <c r="E187" s="62" t="s">
        <v>128</v>
      </c>
      <c r="F187" s="36" t="s">
        <v>103</v>
      </c>
      <c r="G187" s="178"/>
      <c r="M187" s="145" t="s">
        <v>129</v>
      </c>
      <c r="N187" s="145" t="str">
        <f>IF(AND(COUNTA($G195:$P195)&gt;0,SUMIF($G195:$P195,"&lt;&gt;"&amp;"")=0),"－",IFERROR(((HLOOKUP(DATE(YEAR($E$13)+3,MONTH($E$9),DAY($E$9)),$G190:$P201,11,FALSE))/(HLOOKUP(DATE(YEAR($E$13),MONTH($E$9),DAY($E$9)),$G190:$P201,11,FALSE)))^(1/3)-1,""))</f>
        <v/>
      </c>
      <c r="O187" s="160" t="s">
        <v>130</v>
      </c>
      <c r="P187" s="189"/>
    </row>
    <row r="188" spans="2:17" x14ac:dyDescent="0.4">
      <c r="D188" s="1"/>
      <c r="E188" s="76" t="s">
        <v>109</v>
      </c>
      <c r="G188" s="1" t="s">
        <v>131</v>
      </c>
    </row>
    <row r="189" spans="2:17" x14ac:dyDescent="0.4">
      <c r="D189" s="1"/>
      <c r="G189" s="75" t="s">
        <v>51</v>
      </c>
      <c r="H189" s="75" t="s">
        <v>52</v>
      </c>
      <c r="I189" s="75" t="s">
        <v>53</v>
      </c>
      <c r="J189" s="161" t="s">
        <v>54</v>
      </c>
      <c r="K189" s="161"/>
      <c r="L189" s="161"/>
      <c r="M189" s="161"/>
      <c r="N189" s="161"/>
      <c r="O189" s="161"/>
      <c r="P189" s="161"/>
    </row>
    <row r="190" spans="2:17" x14ac:dyDescent="0.4">
      <c r="D190" s="11"/>
      <c r="E190" s="11"/>
      <c r="F190" s="65"/>
      <c r="G190" s="74" t="str">
        <f>IF($I190="","",EDATE(H190,-12))</f>
        <v/>
      </c>
      <c r="H190" s="74" t="str">
        <f>IF($I190="","",EDATE(I190,-12))</f>
        <v/>
      </c>
      <c r="I190" s="74" t="str">
        <f>IF($I$12="","",$I$12)</f>
        <v/>
      </c>
      <c r="J190" s="74" t="str">
        <f>IF($I190="","",EDATE(I190,12))</f>
        <v/>
      </c>
      <c r="K190" s="74" t="str">
        <f t="shared" ref="K190:P190" si="73">IF($I190="","",EDATE(J190,12))</f>
        <v/>
      </c>
      <c r="L190" s="74" t="str">
        <f t="shared" si="73"/>
        <v/>
      </c>
      <c r="M190" s="74" t="str">
        <f t="shared" si="73"/>
        <v/>
      </c>
      <c r="N190" s="74" t="str">
        <f t="shared" si="73"/>
        <v/>
      </c>
      <c r="O190" s="74" t="str">
        <f t="shared" si="73"/>
        <v/>
      </c>
      <c r="P190" s="74" t="str">
        <f t="shared" si="73"/>
        <v/>
      </c>
    </row>
    <row r="191" spans="2:17" ht="29.25" customHeight="1" x14ac:dyDescent="0.4">
      <c r="D191" s="60">
        <f>COUNTA($D$184:D190)+1</f>
        <v>4</v>
      </c>
      <c r="E191" s="31" t="s">
        <v>71</v>
      </c>
      <c r="F191" s="64"/>
      <c r="G191" s="179"/>
      <c r="H191" s="120"/>
      <c r="I191" s="170"/>
      <c r="J191" s="120"/>
      <c r="K191" s="120"/>
      <c r="L191" s="120"/>
      <c r="M191" s="120"/>
      <c r="N191" s="120"/>
      <c r="O191" s="120"/>
      <c r="P191" s="120"/>
    </row>
    <row r="192" spans="2:17" ht="29.25" customHeight="1" x14ac:dyDescent="0.4">
      <c r="C192" s="9"/>
      <c r="D192" s="60">
        <f>COUNTA($D$184:D191)+1</f>
        <v>5</v>
      </c>
      <c r="E192" s="31" t="s">
        <v>72</v>
      </c>
      <c r="F192" s="64"/>
      <c r="G192" s="179"/>
      <c r="H192" s="120"/>
      <c r="I192" s="170"/>
      <c r="J192" s="120"/>
      <c r="K192" s="120"/>
      <c r="L192" s="120"/>
      <c r="M192" s="120"/>
      <c r="N192" s="120"/>
      <c r="O192" s="120"/>
      <c r="P192" s="120"/>
    </row>
    <row r="193" spans="2:16" ht="29.25" customHeight="1" x14ac:dyDescent="0.4">
      <c r="C193" s="9"/>
      <c r="D193" s="5">
        <f>COUNTA($D$184:D192)+1</f>
        <v>6</v>
      </c>
      <c r="E193" s="24" t="s">
        <v>77</v>
      </c>
      <c r="F193" s="23" t="s">
        <v>78</v>
      </c>
      <c r="G193" s="169"/>
      <c r="H193" s="120"/>
      <c r="I193" s="170"/>
      <c r="J193" s="120"/>
      <c r="K193" s="120"/>
      <c r="L193" s="120"/>
      <c r="M193" s="120"/>
      <c r="N193" s="120"/>
      <c r="O193" s="120"/>
      <c r="P193" s="120"/>
    </row>
    <row r="194" spans="2:16" ht="29.25" customHeight="1" x14ac:dyDescent="0.4">
      <c r="C194" s="9"/>
      <c r="D194" s="5">
        <f>COUNTA($D$184:D193)+1</f>
        <v>7</v>
      </c>
      <c r="E194" s="24" t="s">
        <v>79</v>
      </c>
      <c r="F194" s="25" t="s">
        <v>78</v>
      </c>
      <c r="G194" s="169"/>
      <c r="H194" s="120"/>
      <c r="I194" s="170"/>
      <c r="J194" s="120"/>
      <c r="K194" s="120"/>
      <c r="L194" s="120"/>
      <c r="M194" s="120"/>
      <c r="N194" s="120"/>
      <c r="O194" s="120"/>
      <c r="P194" s="120"/>
    </row>
    <row r="195" spans="2:16" ht="29.25" customHeight="1" x14ac:dyDescent="0.4">
      <c r="C195" s="9"/>
      <c r="D195" s="60">
        <f>COUNTA($D$184:D194)+1</f>
        <v>8</v>
      </c>
      <c r="E195" s="31" t="s">
        <v>80</v>
      </c>
      <c r="F195" s="64" t="s">
        <v>134</v>
      </c>
      <c r="G195" s="179"/>
      <c r="H195" s="120"/>
      <c r="I195" s="170"/>
      <c r="J195" s="120"/>
      <c r="K195" s="120"/>
      <c r="L195" s="120"/>
      <c r="M195" s="120"/>
      <c r="N195" s="120"/>
      <c r="O195" s="120"/>
      <c r="P195" s="120"/>
    </row>
    <row r="196" spans="2:16" ht="29.25" customHeight="1" x14ac:dyDescent="0.4">
      <c r="C196" s="9"/>
      <c r="D196" s="7">
        <f>COUNTA($D$184:D195)+1</f>
        <v>9</v>
      </c>
      <c r="E196" s="26" t="s">
        <v>81</v>
      </c>
      <c r="F196" s="27"/>
      <c r="G196" s="12" t="str">
        <f>IF($G$34="就業時間換算","",IFERROR(+G191/G193,""))</f>
        <v/>
      </c>
      <c r="H196" s="13" t="str">
        <f t="shared" ref="H196:P196" si="74">IF($G$34="就業時間換算","",IFERROR(+H191/H193,""))</f>
        <v/>
      </c>
      <c r="I196" s="20" t="str">
        <f t="shared" si="74"/>
        <v/>
      </c>
      <c r="J196" s="13" t="str">
        <f t="shared" si="74"/>
        <v/>
      </c>
      <c r="K196" s="13" t="str">
        <f t="shared" si="74"/>
        <v/>
      </c>
      <c r="L196" s="13" t="str">
        <f t="shared" si="74"/>
        <v/>
      </c>
      <c r="M196" s="13" t="str">
        <f t="shared" si="74"/>
        <v/>
      </c>
      <c r="N196" s="13" t="str">
        <f t="shared" si="74"/>
        <v/>
      </c>
      <c r="O196" s="13" t="str">
        <f t="shared" si="74"/>
        <v/>
      </c>
      <c r="P196" s="13" t="str">
        <f t="shared" si="74"/>
        <v/>
      </c>
    </row>
    <row r="197" spans="2:16" ht="29.25" customHeight="1" x14ac:dyDescent="0.4">
      <c r="C197" s="9"/>
      <c r="D197" s="7">
        <f>COUNTA($D$184:D196)+1</f>
        <v>10</v>
      </c>
      <c r="E197" s="26" t="s">
        <v>82</v>
      </c>
      <c r="F197" s="28"/>
      <c r="G197" s="12" t="str">
        <f>IF($G$34="人数換算","",IFERROR(+G191/G194,""))</f>
        <v/>
      </c>
      <c r="H197" s="13" t="str">
        <f t="shared" ref="H197:P197" si="75">IF($G$34="人数換算","",IFERROR(+H191/H194,""))</f>
        <v/>
      </c>
      <c r="I197" s="20" t="str">
        <f t="shared" si="75"/>
        <v/>
      </c>
      <c r="J197" s="13" t="str">
        <f t="shared" si="75"/>
        <v/>
      </c>
      <c r="K197" s="13" t="str">
        <f t="shared" si="75"/>
        <v/>
      </c>
      <c r="L197" s="13" t="str">
        <f t="shared" si="75"/>
        <v/>
      </c>
      <c r="M197" s="13" t="str">
        <f t="shared" si="75"/>
        <v/>
      </c>
      <c r="N197" s="13" t="str">
        <f t="shared" si="75"/>
        <v/>
      </c>
      <c r="O197" s="13" t="str">
        <f t="shared" si="75"/>
        <v/>
      </c>
      <c r="P197" s="13" t="str">
        <f t="shared" si="75"/>
        <v/>
      </c>
    </row>
    <row r="198" spans="2:16" ht="29.25" customHeight="1" x14ac:dyDescent="0.4">
      <c r="C198" s="9"/>
      <c r="D198" s="7">
        <f>COUNTA($D$184:D197)+1</f>
        <v>11</v>
      </c>
      <c r="E198" s="26" t="s">
        <v>83</v>
      </c>
      <c r="F198" s="27" t="s">
        <v>84</v>
      </c>
      <c r="G198" s="14"/>
      <c r="H198" s="56" t="str">
        <f>IFERROR((H196-G196)/G196,"")</f>
        <v/>
      </c>
      <c r="I198" s="57" t="str">
        <f t="shared" ref="I198:P199" si="76">IFERROR((I196-H196)/H196,"")</f>
        <v/>
      </c>
      <c r="J198" s="56" t="str">
        <f t="shared" si="76"/>
        <v/>
      </c>
      <c r="K198" s="56" t="str">
        <f t="shared" si="76"/>
        <v/>
      </c>
      <c r="L198" s="56" t="str">
        <f t="shared" si="76"/>
        <v/>
      </c>
      <c r="M198" s="56" t="str">
        <f t="shared" si="76"/>
        <v/>
      </c>
      <c r="N198" s="56" t="str">
        <f t="shared" si="76"/>
        <v/>
      </c>
      <c r="O198" s="56" t="str">
        <f t="shared" si="76"/>
        <v/>
      </c>
      <c r="P198" s="56" t="str">
        <f t="shared" si="76"/>
        <v/>
      </c>
    </row>
    <row r="199" spans="2:16" ht="29.25" customHeight="1" x14ac:dyDescent="0.4">
      <c r="C199" s="9"/>
      <c r="D199" s="7">
        <f>COUNTA($D$184:D198)+1</f>
        <v>12</v>
      </c>
      <c r="E199" s="26" t="s">
        <v>85</v>
      </c>
      <c r="F199" s="28" t="s">
        <v>86</v>
      </c>
      <c r="G199" s="14"/>
      <c r="H199" s="56" t="str">
        <f>IFERROR((H197-G197)/G197,"")</f>
        <v/>
      </c>
      <c r="I199" s="57" t="str">
        <f t="shared" si="76"/>
        <v/>
      </c>
      <c r="J199" s="56" t="str">
        <f t="shared" si="76"/>
        <v/>
      </c>
      <c r="K199" s="56" t="str">
        <f t="shared" si="76"/>
        <v/>
      </c>
      <c r="L199" s="56" t="str">
        <f t="shared" si="76"/>
        <v/>
      </c>
      <c r="M199" s="56" t="str">
        <f t="shared" si="76"/>
        <v/>
      </c>
      <c r="N199" s="56" t="str">
        <f t="shared" si="76"/>
        <v/>
      </c>
      <c r="O199" s="56" t="str">
        <f t="shared" si="76"/>
        <v/>
      </c>
      <c r="P199" s="56" t="str">
        <f t="shared" si="76"/>
        <v/>
      </c>
    </row>
    <row r="200" spans="2:16" ht="29.25" customHeight="1" x14ac:dyDescent="0.4">
      <c r="C200" s="9"/>
      <c r="D200" s="7">
        <f>COUNTA($D$184:D199)+1</f>
        <v>13</v>
      </c>
      <c r="E200" s="26" t="s">
        <v>87</v>
      </c>
      <c r="F200" s="27"/>
      <c r="G200" s="83" t="str">
        <f>IFERROR(+G192/G195,"")</f>
        <v/>
      </c>
      <c r="H200" s="84" t="str">
        <f>IFERROR(+H192/H195,"")</f>
        <v/>
      </c>
      <c r="I200" s="84" t="str">
        <f t="shared" ref="I200:P200" si="77">IFERROR(+I192/I195,"")</f>
        <v/>
      </c>
      <c r="J200" s="84" t="str">
        <f t="shared" si="77"/>
        <v/>
      </c>
      <c r="K200" s="84" t="str">
        <f t="shared" si="77"/>
        <v/>
      </c>
      <c r="L200" s="84" t="str">
        <f t="shared" si="77"/>
        <v/>
      </c>
      <c r="M200" s="84" t="str">
        <f t="shared" si="77"/>
        <v/>
      </c>
      <c r="N200" s="84" t="str">
        <f t="shared" si="77"/>
        <v/>
      </c>
      <c r="O200" s="84" t="str">
        <f t="shared" si="77"/>
        <v/>
      </c>
      <c r="P200" s="84" t="str">
        <f t="shared" si="77"/>
        <v/>
      </c>
    </row>
    <row r="201" spans="2:16" ht="29.25" customHeight="1" x14ac:dyDescent="0.4">
      <c r="D201" s="7">
        <f>COUNTA($D$184:D200)+1</f>
        <v>14</v>
      </c>
      <c r="E201" s="26" t="s">
        <v>88</v>
      </c>
      <c r="F201" s="27" t="s">
        <v>84</v>
      </c>
      <c r="G201" s="14"/>
      <c r="H201" s="56" t="str">
        <f>IFERROR((H200-G200)/G200,"")</f>
        <v/>
      </c>
      <c r="I201" s="57" t="str">
        <f>IFERROR((I200-H200)/H200,"")</f>
        <v/>
      </c>
      <c r="J201" s="56" t="str">
        <f t="shared" ref="J201:P201" si="78">IFERROR((J200-I200)/I200,"")</f>
        <v/>
      </c>
      <c r="K201" s="56" t="str">
        <f t="shared" si="78"/>
        <v/>
      </c>
      <c r="L201" s="56" t="str">
        <f t="shared" si="78"/>
        <v/>
      </c>
      <c r="M201" s="56" t="str">
        <f t="shared" si="78"/>
        <v/>
      </c>
      <c r="N201" s="56" t="str">
        <f t="shared" si="78"/>
        <v/>
      </c>
      <c r="O201" s="56" t="str">
        <f t="shared" si="78"/>
        <v/>
      </c>
      <c r="P201" s="56" t="str">
        <f t="shared" si="78"/>
        <v/>
      </c>
    </row>
    <row r="202" spans="2:16" x14ac:dyDescent="0.4">
      <c r="E202" s="50"/>
    </row>
    <row r="203" spans="2:16" ht="19.5" x14ac:dyDescent="0.4">
      <c r="B203" s="22" t="s">
        <v>140</v>
      </c>
      <c r="C203" s="77"/>
      <c r="G203" s="11"/>
      <c r="H203" s="11"/>
    </row>
    <row r="204" spans="2:16" x14ac:dyDescent="0.4">
      <c r="C204" s="86" t="s">
        <v>141</v>
      </c>
      <c r="D204" s="86" t="s">
        <v>142</v>
      </c>
      <c r="E204" s="78"/>
      <c r="F204" s="49"/>
    </row>
    <row r="205" spans="2:16" x14ac:dyDescent="0.4">
      <c r="C205" s="9"/>
      <c r="D205" s="80" t="s">
        <v>143</v>
      </c>
      <c r="E205" s="79"/>
      <c r="F205" s="6"/>
    </row>
    <row r="206" spans="2:16" x14ac:dyDescent="0.4">
      <c r="C206" s="9"/>
      <c r="D206" s="80" t="s">
        <v>144</v>
      </c>
      <c r="E206" s="79"/>
      <c r="F206" s="6"/>
    </row>
    <row r="207" spans="2:16" x14ac:dyDescent="0.4">
      <c r="D207" s="81" t="s">
        <v>145</v>
      </c>
      <c r="F207" s="10"/>
    </row>
    <row r="208" spans="2:16"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tr">
        <f>IF(AND(③経費明細書!$H$66&lt;=(③経費明細書!G66/3),③経費明細書!$H$66&lt;=5000000,③経費明細書!$H$66&gt;0),"該当","非該当")</f>
        <v>非該当</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tr">
        <f>IF(OR(AND($G$34="人数換算",$I$35&gt;=1,$I$35&lt;=2000),(AND($G$34="就業時間換算",$I$36&gt;=1,$I$36&lt;=2000))),"該当","非該当")</f>
        <v>非該当</v>
      </c>
      <c r="N218" s="6"/>
    </row>
    <row r="219" spans="2:14" x14ac:dyDescent="0.4">
      <c r="D219" s="7">
        <v>4</v>
      </c>
      <c r="E219" s="45" t="s">
        <v>159</v>
      </c>
      <c r="F219" s="41" t="s">
        <v>160</v>
      </c>
      <c r="G219" s="51" t="str">
        <f>IF(③経費明細書!$G$67&gt;=1000000,"該当","非該当")</f>
        <v>非該当</v>
      </c>
      <c r="N219" s="6"/>
    </row>
    <row r="220" spans="2:14" x14ac:dyDescent="0.4">
      <c r="D220" s="7">
        <v>5</v>
      </c>
      <c r="E220" s="45" t="s">
        <v>161</v>
      </c>
      <c r="F220" s="41" t="s">
        <v>160</v>
      </c>
      <c r="G220" s="51" t="str">
        <f>IF(③経費明細書!$D$82&gt;0,"該当","非該当")</f>
        <v>非該当</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IF(OR($Q$91="",$P$91="",$Q$91&lt;$P$91),"非該当","該当")</f>
        <v>非該当</v>
      </c>
      <c r="I223" s="51" t="str">
        <f>IF($G109="","－",IF(OR($Q$110="",$P$110="",$Q$110&lt;$P$110),"非該当","該当"))</f>
        <v>－</v>
      </c>
      <c r="J223" s="51" t="str">
        <f>IF($G128="","－",IF(OR($Q$129="",$P$129="",$Q$129&lt;$P$129),"非該当","該当"))</f>
        <v>－</v>
      </c>
      <c r="K223" s="51" t="str">
        <f>IF($G147="","－",IF(OR($Q$148="",$P$148="",$Q$148&lt;$P$148),"非該当","該当"))</f>
        <v>－</v>
      </c>
      <c r="L223" s="51" t="str">
        <f>IF($G166="","－",IF(OR($Q$167="",$P$167="",$Q$167&lt;$P$167),"非該当","該当"))</f>
        <v>－</v>
      </c>
      <c r="M223" s="51" t="str">
        <f>IF($G185="","－",IF(OR($Q$186="",$P$186="",$Q$186&lt;$P$186),"非該当","該当"))</f>
        <v>－</v>
      </c>
      <c r="N223" s="6"/>
    </row>
    <row r="224" spans="2:14" ht="37.5" x14ac:dyDescent="0.4">
      <c r="D224" s="7">
        <v>8</v>
      </c>
      <c r="E224" s="45" t="s">
        <v>165</v>
      </c>
      <c r="F224" s="41" t="s">
        <v>160</v>
      </c>
      <c r="G224" s="52" t="str">
        <f>IF(COUNTIF(H224:M224,"非該当")&gt;0,"非該当","該当")</f>
        <v>非該当</v>
      </c>
      <c r="H224" s="51" t="str">
        <f>IF($N92="－","－",IF(OR($N$92="",$P$91="",$N$92&lt;$P$91),"非該当","該当"))</f>
        <v>非該当</v>
      </c>
      <c r="I224" s="51" t="str">
        <f>IF(OR($G109="",N111="－"),"－",IF(OR($N$111="",$P$110="",$N$111&lt;$P$110),"非該当","該当"))</f>
        <v>－</v>
      </c>
      <c r="J224" s="51" t="str">
        <f>IF(OR($G128="",$N130="－"),"－",IF(OR($N$130="",$P$129="",$N$130&lt;$P$129),"非該当","該当"))</f>
        <v>－</v>
      </c>
      <c r="K224" s="51" t="str">
        <f>IF(OR($G147="",$N149="－"),"－",IF(OR($N$149="",$P$148="",$N$149&lt;$P$148),"非該当","該当"))</f>
        <v>－</v>
      </c>
      <c r="L224" s="51" t="str">
        <f>IF(OR($G166="",$N168="－"),"－",IF(OR($N$168="",$P$167="",$N$168&lt;$P$167),"非該当","該当"))</f>
        <v>－</v>
      </c>
      <c r="M224" s="51" t="str">
        <f>IF(OR($G185="",$N187="－"),"－",IF(OR($N$187="",$P$186="",$N$187&lt;$P$186),"非該当","該当"))</f>
        <v>－</v>
      </c>
      <c r="N224" s="6"/>
    </row>
    <row r="225" spans="4:14" ht="37.5" x14ac:dyDescent="0.4">
      <c r="D225" s="7">
        <v>9</v>
      </c>
      <c r="E225" s="45" t="s">
        <v>166</v>
      </c>
      <c r="F225" s="41" t="s">
        <v>167</v>
      </c>
      <c r="G225" s="51" t="str">
        <f>IF(SUM(③経費明細書!$G$46,③経費明細書!$G$50,③経費明細書!$G$54)&lt;=SUM(③経費明細書!$G$58,③経費明細書!$G$62),"非該当","該当")</f>
        <v>非該当</v>
      </c>
      <c r="J225" s="55"/>
      <c r="N225" s="6"/>
    </row>
  </sheetData>
  <sheetProtection algorithmName="SHA-512" hashValue="BBju9tBxxUiqoYaOHjuzaR+dolgQtY3giICNoMhWMSbp7K9bLa8CtxqnWR1SXwkRcuh5N7f346uiapZsLXvrcw==" saltValue="DQXLs1a8zgbmdBSFHPe4Bw==" spinCount="100000" sheet="1" objects="1" scenarios="1"/>
  <dataConsolidate/>
  <mergeCells count="6">
    <mergeCell ref="P186:P187"/>
    <mergeCell ref="P110:P111"/>
    <mergeCell ref="P91:P92"/>
    <mergeCell ref="P129:P130"/>
    <mergeCell ref="P148:P149"/>
    <mergeCell ref="P167:P168"/>
  </mergeCells>
  <phoneticPr fontId="1"/>
  <conditionalFormatting sqref="G225 G216:G220 G222:M224">
    <cfRule type="expression" dxfId="108" priority="35">
      <formula>G216="非該当"</formula>
    </cfRule>
  </conditionalFormatting>
  <conditionalFormatting sqref="D109:P125">
    <cfRule type="expression" dxfId="107" priority="12">
      <formula>$G$86=""</formula>
    </cfRule>
  </conditionalFormatting>
  <conditionalFormatting sqref="D128:P144">
    <cfRule type="expression" dxfId="106" priority="11">
      <formula>$H$86=""</formula>
    </cfRule>
  </conditionalFormatting>
  <conditionalFormatting sqref="D147:P163">
    <cfRule type="expression" dxfId="105" priority="6">
      <formula>$I$86=""</formula>
    </cfRule>
  </conditionalFormatting>
  <conditionalFormatting sqref="D166:P182">
    <cfRule type="expression" dxfId="104" priority="4">
      <formula>$J$86=""</formula>
    </cfRule>
  </conditionalFormatting>
  <conditionalFormatting sqref="D185:P201">
    <cfRule type="expression" dxfId="103" priority="3">
      <formula>$K$86=""</formula>
    </cfRule>
  </conditionalFormatting>
  <conditionalFormatting sqref="C5:F5">
    <cfRule type="expression" dxfId="102" priority="1">
      <formula>$C$5&lt;&gt;""</formula>
    </cfRule>
  </conditionalFormatting>
  <conditionalFormatting sqref="D36:P36 D39:P39 D41:P41 D45:P45 D75:P75 D77:P77 D81:P81 D99:P99 D102:P102 D104:P104 D118:P118 D121:P121 D123:P123 D137:P137 D140:P140 D142:P142 D156:P156 D159:P159 D161:P161 D175:P175 D178:P178 D180:P180 D194:P194 D197:P197 D199:P199 D72:P72">
    <cfRule type="expression" dxfId="101" priority="14">
      <formula>$G$34&lt;&gt;"就業時間換算"</formula>
    </cfRule>
  </conditionalFormatting>
  <conditionalFormatting sqref="D35:P35 D38:P38 D40:P40 D44:P44 D71:P71 D74:P74 D76:P76 D80:P80 D98:P98 D101:P101 D103:P103 D117:P117 D120:P120 D122:P122 D136:P136 D139:P139 D141:P141 D155:P155 D158:P158 D160:P160 D174:P174 D177:P177 D179:P179 D193:P193 D196:P196 D198:P198">
    <cfRule type="expression" dxfId="100" priority="13">
      <formula>$G$34&lt;&gt;"人数換算"</formula>
    </cfRule>
  </conditionalFormatting>
  <conditionalFormatting sqref="G27:P33 G35:P45 G64:P81 G96:P106 G115:P125 G134:P144 G153:P163 G172:P182 G191:P201">
    <cfRule type="expression" dxfId="99" priority="15">
      <formula>G$13="－"</formula>
    </cfRule>
  </conditionalFormatting>
  <dataValidations count="14">
    <dataValidation type="list" allowBlank="1" showInputMessage="1" showErrorMessage="1" sqref="G54:G55" xr:uid="{BCB724E1-E55D-4249-A279-22C30EEF82F0}">
      <formula1>"該当,非該当"</formula1>
    </dataValidation>
    <dataValidation imeMode="halfAlpha" allowBlank="1" showInputMessage="1" showErrorMessage="1" sqref="G16:I24 G42:P42 G191:P195 G64:P69 G105:P105 G78:P78 G48:I51 G172:P176 G96:P100 G143:P143 G115:P119 G162:P162 G134:P138 G181:P181 G153:P157 G200:P200 G124:P124 G35:P37 G71:P73 G82 G27:P32" xr:uid="{6A5A844D-CBB4-431B-9220-426C413B1CB7}"/>
    <dataValidation operator="greaterThanOrEqual" allowBlank="1" showInputMessage="1" showErrorMessage="1" error="2024年3月1日以降の日付を入力ください" sqref="E7" xr:uid="{93F19665-BFE1-43ED-917F-4756FE70DC7B}"/>
    <dataValidation type="date" allowBlank="1" showInputMessage="1" showErrorMessage="1" error="補助事業期間内（2026年12月31日まで）の日付を入力してください" sqref="E10" xr:uid="{D158AA1F-FCD7-41C4-A3A2-7067BA312D60}">
      <formula1>45412</formula1>
      <formula2>46387</formula2>
    </dataValidation>
    <dataValidation operator="lessThanOrEqual" allowBlank="1" showInputMessage="1" showErrorMessage="1" sqref="E9" xr:uid="{79DFC15D-00AA-4A67-B7BF-5C9AD3029107}"/>
    <dataValidation type="list" allowBlank="1" showInputMessage="1" showErrorMessage="1" sqref="G57" xr:uid="{A21808EF-9561-4536-96B3-CB867A4ABD4E}">
      <formula1>INDIRECT($G$56)</formula1>
    </dataValidation>
    <dataValidation type="list" allowBlank="1" showInputMessage="1" showErrorMessage="1" sqref="G187" xr:uid="{14F43B75-F318-49ED-A521-BDBB04AC7F3E}">
      <formula1>INDIRECT($G$186)</formula1>
    </dataValidation>
    <dataValidation type="list" allowBlank="1" showInputMessage="1" showErrorMessage="1" sqref="G168" xr:uid="{9C67CE3B-9C60-4EEA-BFFE-AA380AC328F7}">
      <formula1>INDIRECT($G$167)</formula1>
    </dataValidation>
    <dataValidation type="list" allowBlank="1" showInputMessage="1" showErrorMessage="1" sqref="G149" xr:uid="{EF400FA3-C35C-4153-A287-D1E97EB36C15}">
      <formula1>INDIRECT($G$148)</formula1>
    </dataValidation>
    <dataValidation type="list" allowBlank="1" showInputMessage="1" showErrorMessage="1" sqref="G130" xr:uid="{C3BDDAC5-6ABC-4BCD-80E2-26A6DA5D889E}">
      <formula1>INDIRECT($G$129)</formula1>
    </dataValidation>
    <dataValidation type="list" allowBlank="1" showInputMessage="1" showErrorMessage="1" sqref="G111" xr:uid="{1BE0FD9D-9079-4410-8C95-5B27FBB771E0}">
      <formula1>INDIRECT($G$110)</formula1>
    </dataValidation>
    <dataValidation type="list" allowBlank="1" showInputMessage="1" showErrorMessage="1" sqref="G92" xr:uid="{76453C97-1E9D-4C4B-9D7E-D2B634078E27}">
      <formula1>INDIRECT($G$91)</formula1>
    </dataValidation>
    <dataValidation type="list" imeMode="halfAlpha" allowBlank="1" showInputMessage="1" showErrorMessage="1" sqref="G34" xr:uid="{29709E8A-C7BA-492B-B37D-777EEE7E418D}">
      <formula1>"人数換算,就業時間換算"</formula1>
    </dataValidation>
    <dataValidation type="list" allowBlank="1" showInputMessage="1" showErrorMessage="1" sqref="E12" xr:uid="{69C10E01-4F50-4791-9866-48907C9C3406}">
      <formula1>$G$12:$P$12</formula1>
    </dataValidation>
  </dataValidations>
  <hyperlinks>
    <hyperlink ref="H54" r:id="rId1" xr:uid="{EEF21963-81EB-49CC-B25F-885AA04CE678}"/>
    <hyperlink ref="H55" r:id="rId2" xr:uid="{D896BFC8-0D77-463E-B170-D604DD990A72}"/>
    <hyperlink ref="E58" r:id="rId3" xr:uid="{1D0E120D-6A14-4812-87EF-08D4801B753E}"/>
    <hyperlink ref="E93" r:id="rId4" xr:uid="{0C9690C3-2573-47FA-AEF9-45353820B48B}"/>
    <hyperlink ref="E112" r:id="rId5" xr:uid="{52C99DE4-A17B-4060-9F1C-A45C259E43BF}"/>
    <hyperlink ref="E131" r:id="rId6" xr:uid="{FB9DDCDD-81CD-47CC-B6B9-9F12B01FA563}"/>
    <hyperlink ref="E150" r:id="rId7" xr:uid="{C401A042-A644-4D5A-8966-9D71B62AACBE}"/>
    <hyperlink ref="E169" r:id="rId8" xr:uid="{9BBAA7C4-CE5B-4CC6-9994-42DC0134680D}"/>
    <hyperlink ref="E188" r:id="rId9" xr:uid="{81A8E037-4DB3-4611-97F3-42BBA6318BCA}"/>
    <hyperlink ref="Q50" r:id="rId10" xr:uid="{3A71BB41-B5FC-4254-B371-3770F543CBDE}"/>
    <hyperlink ref="Q48" r:id="rId11" xr:uid="{02CF6F4D-ED96-416C-9329-9E29A1B69E83}"/>
    <hyperlink ref="Q51" r:id="rId12" xr:uid="{63C26CAA-2192-48E3-B41B-DB6AD3D6BC9F}"/>
  </hyperlinks>
  <pageMargins left="0.23622047244094491" right="0.23622047244094491" top="0.74803149606299213" bottom="0.74803149606299213" header="0.31496062992125984" footer="0.31496062992125984"/>
  <pageSetup paperSize="9" scale="36"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560F058E-F433-4906-847C-79BEF9D931AD}">
          <x14:formula1>
            <xm:f>【参考】最低賃金の5年間の年平均の年平均上昇率!$B$4:$B$50</xm:f>
          </x14:formula1>
          <xm:sqref>H86:K86 G85:G86</xm:sqref>
        </x14:dataValidation>
        <x14:dataValidation type="list" allowBlank="1" showInputMessage="1" showErrorMessage="1" xr:uid="{B2B0CA61-46AC-4040-9113-46F604D01D6D}">
          <x14:formula1>
            <xm:f>【参考】業種!$E$2:$X$2</xm:f>
          </x14:formula1>
          <xm:sqref>G56</xm:sqref>
        </x14:dataValidation>
        <x14:dataValidation type="list" allowBlank="1" showInputMessage="1" showErrorMessage="1" xr:uid="{5CDF3AD6-32D8-4EB6-AA28-3116D4722716}">
          <x14:formula1>
            <xm:f>【参考】業種!$G$2:$X$2</xm:f>
          </x14:formula1>
          <xm:sqref>G91 G110 G129 G148 G167 G186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F5ECC-06A1-4903-B1DC-E978F8F8E01E}">
  <sheetPr codeName="Sheet4">
    <tabColor theme="7" tint="0.79998168889431442"/>
  </sheetPr>
  <dimension ref="A1:BB82"/>
  <sheetViews>
    <sheetView showGridLines="0" zoomScale="85" zoomScaleNormal="85" zoomScaleSheetLayoutView="25" workbookViewId="0">
      <pane xSplit="5" ySplit="13" topLeftCell="F14" activePane="bottomRight" state="frozen"/>
      <selection pane="topRight"/>
      <selection pane="bottomLeft"/>
      <selection pane="bottomRight" activeCell="F14" sqref="F14"/>
    </sheetView>
  </sheetViews>
  <sheetFormatPr defaultColWidth="9" defaultRowHeight="18.75" x14ac:dyDescent="0.4"/>
  <cols>
    <col min="1" max="1" width="3.75" style="1" customWidth="1"/>
    <col min="2" max="2" width="3.875" style="1" customWidth="1"/>
    <col min="3" max="4" width="18.75" style="1" customWidth="1"/>
    <col min="5" max="5" width="37.5" style="1" customWidth="1"/>
    <col min="6" max="8" width="22.75" style="1" customWidth="1"/>
    <col min="9" max="9" width="85" style="1" customWidth="1"/>
    <col min="10" max="10" width="3" style="1" customWidth="1"/>
    <col min="11" max="13" width="22.75" style="1" customWidth="1"/>
    <col min="14" max="14" width="60" style="1" customWidth="1"/>
    <col min="15" max="15" width="3" style="1" customWidth="1"/>
    <col min="16" max="18" width="22.75" style="1" customWidth="1"/>
    <col min="19" max="19" width="60" style="1" customWidth="1"/>
    <col min="20" max="20" width="3" style="1" customWidth="1"/>
    <col min="21" max="23" width="22.75" style="1" customWidth="1"/>
    <col min="24" max="24" width="60" style="1" customWidth="1"/>
    <col min="25" max="25" width="3" style="1" customWidth="1"/>
    <col min="26" max="28" width="22.75" style="1" customWidth="1"/>
    <col min="29" max="29" width="60" style="1" customWidth="1"/>
    <col min="30" max="30" width="3" style="1" customWidth="1"/>
    <col min="31" max="33" width="22.75" style="1" customWidth="1"/>
    <col min="34" max="34" width="60" style="1" customWidth="1"/>
    <col min="35" max="35" width="3" style="1" customWidth="1"/>
    <col min="36" max="38" width="22.75" style="1" customWidth="1"/>
    <col min="39" max="39" width="60" style="1" customWidth="1"/>
    <col min="40" max="40" width="3" style="1" customWidth="1"/>
    <col min="41" max="43" width="22.75" style="1" customWidth="1"/>
    <col min="44" max="44" width="60" style="1" customWidth="1"/>
    <col min="45" max="45" width="3" style="1" customWidth="1"/>
    <col min="46" max="48" width="22.75" style="1" customWidth="1"/>
    <col min="49" max="49" width="60" style="1" customWidth="1"/>
    <col min="50" max="50" width="3" style="1" customWidth="1"/>
    <col min="51" max="53" width="22.75" style="1" customWidth="1"/>
    <col min="54" max="54" width="60" style="1" customWidth="1"/>
    <col min="55" max="16384" width="9" style="1"/>
  </cols>
  <sheetData>
    <row r="1" spans="1:54" ht="14.45" customHeight="1" x14ac:dyDescent="0.4">
      <c r="A1" s="127" t="s">
        <v>402</v>
      </c>
      <c r="D1" s="3"/>
    </row>
    <row r="2" spans="1:54" ht="7.5" customHeight="1" x14ac:dyDescent="0.4">
      <c r="A2" s="50"/>
      <c r="D2" s="3"/>
    </row>
    <row r="3" spans="1:54" ht="24" x14ac:dyDescent="0.4">
      <c r="B3" s="87" t="s">
        <v>168</v>
      </c>
    </row>
    <row r="4" spans="1:54" ht="16.149999999999999" customHeight="1" x14ac:dyDescent="0.4">
      <c r="B4" s="164"/>
      <c r="D4" s="3"/>
    </row>
    <row r="5" spans="1:54" x14ac:dyDescent="0.4">
      <c r="C5" s="80" t="s">
        <v>169</v>
      </c>
    </row>
    <row r="6" spans="1:54" x14ac:dyDescent="0.4">
      <c r="C6" s="80" t="s">
        <v>170</v>
      </c>
    </row>
    <row r="7" spans="1:54" x14ac:dyDescent="0.4">
      <c r="C7" s="80" t="s">
        <v>171</v>
      </c>
    </row>
    <row r="8" spans="1:54" x14ac:dyDescent="0.4">
      <c r="C8" s="80" t="s">
        <v>172</v>
      </c>
    </row>
    <row r="9" spans="1:54" x14ac:dyDescent="0.4">
      <c r="C9" s="80" t="s">
        <v>173</v>
      </c>
    </row>
    <row r="11" spans="1:54" ht="19.5" x14ac:dyDescent="0.4">
      <c r="B11" s="22" t="s">
        <v>174</v>
      </c>
      <c r="I11" s="3" t="s">
        <v>175</v>
      </c>
      <c r="N11" s="3" t="s">
        <v>175</v>
      </c>
      <c r="S11" s="3" t="s">
        <v>175</v>
      </c>
      <c r="X11" s="3" t="s">
        <v>175</v>
      </c>
      <c r="AC11" s="3" t="s">
        <v>175</v>
      </c>
      <c r="AH11" s="3" t="s">
        <v>175</v>
      </c>
      <c r="AM11" s="3" t="s">
        <v>175</v>
      </c>
      <c r="AR11" s="3" t="s">
        <v>175</v>
      </c>
      <c r="AW11" s="3" t="s">
        <v>175</v>
      </c>
      <c r="BB11" s="3" t="s">
        <v>175</v>
      </c>
    </row>
    <row r="12" spans="1:54" x14ac:dyDescent="0.4">
      <c r="F12" s="181" t="str">
        <f>"事業者名："&amp;_xlfn.CONCAT(①申請者情報!$D$8)</f>
        <v>事業者名：</v>
      </c>
      <c r="G12" s="182"/>
      <c r="H12" s="182"/>
      <c r="I12" s="183"/>
      <c r="K12" s="184" t="str">
        <f>"事業者名2："&amp;_xlfn.CONCAT(①申請者情報!$D$31)</f>
        <v>事業者名2：</v>
      </c>
      <c r="L12" s="182"/>
      <c r="M12" s="182"/>
      <c r="N12" s="183"/>
      <c r="P12" s="184" t="str">
        <f>"事業者名3："&amp;_xlfn.CONCAT(①申請者情報!$D$33)</f>
        <v>事業者名3：</v>
      </c>
      <c r="Q12" s="182"/>
      <c r="R12" s="182"/>
      <c r="S12" s="183"/>
      <c r="U12" s="184" t="str">
        <f>"事業者名4："&amp;_xlfn.CONCAT(①申請者情報!$D$35)</f>
        <v>事業者名4：</v>
      </c>
      <c r="V12" s="182"/>
      <c r="W12" s="182"/>
      <c r="X12" s="183"/>
      <c r="Z12" s="184" t="str">
        <f>"事業者名5："&amp;_xlfn.CONCAT(①申請者情報!$D$37)</f>
        <v>事業者名5：</v>
      </c>
      <c r="AA12" s="182"/>
      <c r="AB12" s="182"/>
      <c r="AC12" s="183"/>
      <c r="AE12" s="184" t="str">
        <f>"事業者名6："&amp;_xlfn.CONCAT(①申請者情報!$D$39)</f>
        <v>事業者名6：</v>
      </c>
      <c r="AF12" s="182"/>
      <c r="AG12" s="182"/>
      <c r="AH12" s="183"/>
      <c r="AJ12" s="184" t="str">
        <f>"事業者名7："&amp;_xlfn.CONCAT(①申請者情報!$D$41)</f>
        <v>事業者名7：</v>
      </c>
      <c r="AK12" s="182"/>
      <c r="AL12" s="182"/>
      <c r="AM12" s="183"/>
      <c r="AO12" s="184" t="str">
        <f>"事業者名8："&amp;_xlfn.CONCAT(①申請者情報!$D$43)</f>
        <v>事業者名8：</v>
      </c>
      <c r="AP12" s="182"/>
      <c r="AQ12" s="182"/>
      <c r="AR12" s="183"/>
      <c r="AT12" s="184" t="str">
        <f>"事業者名9："&amp;_xlfn.CONCAT(①申請者情報!$D$45)</f>
        <v>事業者名9：</v>
      </c>
      <c r="AU12" s="182"/>
      <c r="AV12" s="182"/>
      <c r="AW12" s="183"/>
      <c r="AY12" s="184" t="str">
        <f>"事業者名10："&amp;_xlfn.CONCAT(①申請者情報!$D$47)</f>
        <v>事業者名10：</v>
      </c>
      <c r="AZ12" s="182"/>
      <c r="BA12" s="182"/>
      <c r="BB12" s="183"/>
    </row>
    <row r="13" spans="1:54" s="2" customFormat="1" ht="36" x14ac:dyDescent="0.4">
      <c r="C13" s="88" t="s">
        <v>176</v>
      </c>
      <c r="D13" s="89" t="s">
        <v>177</v>
      </c>
      <c r="E13" s="90"/>
      <c r="F13" s="91" t="s">
        <v>178</v>
      </c>
      <c r="G13" s="91" t="s">
        <v>179</v>
      </c>
      <c r="H13" s="91" t="s">
        <v>180</v>
      </c>
      <c r="I13" s="92" t="s">
        <v>181</v>
      </c>
      <c r="K13" s="93" t="s">
        <v>178</v>
      </c>
      <c r="L13" s="91" t="s">
        <v>179</v>
      </c>
      <c r="M13" s="91" t="s">
        <v>180</v>
      </c>
      <c r="N13" s="92" t="s">
        <v>181</v>
      </c>
      <c r="P13" s="93" t="s">
        <v>178</v>
      </c>
      <c r="Q13" s="91" t="s">
        <v>179</v>
      </c>
      <c r="R13" s="91" t="s">
        <v>180</v>
      </c>
      <c r="S13" s="92" t="s">
        <v>181</v>
      </c>
      <c r="U13" s="93" t="s">
        <v>178</v>
      </c>
      <c r="V13" s="91" t="s">
        <v>179</v>
      </c>
      <c r="W13" s="91" t="s">
        <v>180</v>
      </c>
      <c r="X13" s="92" t="s">
        <v>181</v>
      </c>
      <c r="Z13" s="93" t="s">
        <v>178</v>
      </c>
      <c r="AA13" s="91" t="s">
        <v>179</v>
      </c>
      <c r="AB13" s="91" t="s">
        <v>180</v>
      </c>
      <c r="AC13" s="92" t="s">
        <v>181</v>
      </c>
      <c r="AE13" s="93" t="s">
        <v>178</v>
      </c>
      <c r="AF13" s="91" t="s">
        <v>179</v>
      </c>
      <c r="AG13" s="91" t="s">
        <v>180</v>
      </c>
      <c r="AH13" s="92" t="s">
        <v>181</v>
      </c>
      <c r="AJ13" s="93" t="s">
        <v>178</v>
      </c>
      <c r="AK13" s="91" t="s">
        <v>179</v>
      </c>
      <c r="AL13" s="91" t="s">
        <v>180</v>
      </c>
      <c r="AM13" s="92" t="s">
        <v>181</v>
      </c>
      <c r="AO13" s="93" t="s">
        <v>178</v>
      </c>
      <c r="AP13" s="91" t="s">
        <v>179</v>
      </c>
      <c r="AQ13" s="91" t="s">
        <v>180</v>
      </c>
      <c r="AR13" s="92" t="s">
        <v>181</v>
      </c>
      <c r="AT13" s="93" t="s">
        <v>178</v>
      </c>
      <c r="AU13" s="91" t="s">
        <v>179</v>
      </c>
      <c r="AV13" s="91" t="s">
        <v>180</v>
      </c>
      <c r="AW13" s="92" t="s">
        <v>181</v>
      </c>
      <c r="AY13" s="93" t="s">
        <v>178</v>
      </c>
      <c r="AZ13" s="91" t="s">
        <v>179</v>
      </c>
      <c r="BA13" s="91" t="s">
        <v>180</v>
      </c>
      <c r="BB13" s="92" t="s">
        <v>181</v>
      </c>
    </row>
    <row r="14" spans="1:54" ht="29.25" customHeight="1" x14ac:dyDescent="0.4">
      <c r="C14" s="94" t="s">
        <v>182</v>
      </c>
      <c r="D14" s="29" t="s">
        <v>183</v>
      </c>
      <c r="E14" s="95" t="s">
        <v>184</v>
      </c>
      <c r="F14" s="120"/>
      <c r="G14" s="120"/>
      <c r="H14" s="120"/>
      <c r="I14" s="121"/>
      <c r="K14" s="124"/>
      <c r="L14" s="120"/>
      <c r="M14" s="120"/>
      <c r="N14" s="121"/>
      <c r="P14" s="124"/>
      <c r="Q14" s="120"/>
      <c r="R14" s="120"/>
      <c r="S14" s="121"/>
      <c r="U14" s="124"/>
      <c r="V14" s="120"/>
      <c r="W14" s="120"/>
      <c r="X14" s="121"/>
      <c r="Z14" s="124"/>
      <c r="AA14" s="120"/>
      <c r="AB14" s="120"/>
      <c r="AC14" s="121"/>
      <c r="AE14" s="124"/>
      <c r="AF14" s="120"/>
      <c r="AG14" s="120"/>
      <c r="AH14" s="121"/>
      <c r="AJ14" s="124"/>
      <c r="AK14" s="120"/>
      <c r="AL14" s="120"/>
      <c r="AM14" s="121"/>
      <c r="AO14" s="124"/>
      <c r="AP14" s="120"/>
      <c r="AQ14" s="120"/>
      <c r="AR14" s="121"/>
      <c r="AT14" s="124"/>
      <c r="AU14" s="120"/>
      <c r="AV14" s="120"/>
      <c r="AW14" s="121"/>
      <c r="AY14" s="124"/>
      <c r="AZ14" s="120"/>
      <c r="BA14" s="120"/>
      <c r="BB14" s="121"/>
    </row>
    <row r="15" spans="1:54" ht="29.25" customHeight="1" x14ac:dyDescent="0.4">
      <c r="C15" s="98" t="s">
        <v>182</v>
      </c>
      <c r="D15" s="29" t="s">
        <v>185</v>
      </c>
      <c r="E15" s="95" t="s">
        <v>186</v>
      </c>
      <c r="F15" s="120"/>
      <c r="G15" s="120"/>
      <c r="H15" s="120"/>
      <c r="I15" s="121"/>
      <c r="K15" s="124"/>
      <c r="L15" s="120"/>
      <c r="M15" s="120"/>
      <c r="N15" s="121"/>
      <c r="P15" s="124"/>
      <c r="Q15" s="120"/>
      <c r="R15" s="120"/>
      <c r="S15" s="121"/>
      <c r="U15" s="124"/>
      <c r="V15" s="120"/>
      <c r="W15" s="120"/>
      <c r="X15" s="121"/>
      <c r="Z15" s="124"/>
      <c r="AA15" s="120"/>
      <c r="AB15" s="120"/>
      <c r="AC15" s="121"/>
      <c r="AE15" s="124"/>
      <c r="AF15" s="120"/>
      <c r="AG15" s="120"/>
      <c r="AH15" s="121"/>
      <c r="AJ15" s="124"/>
      <c r="AK15" s="120"/>
      <c r="AL15" s="120"/>
      <c r="AM15" s="121"/>
      <c r="AO15" s="124"/>
      <c r="AP15" s="120"/>
      <c r="AQ15" s="120"/>
      <c r="AR15" s="121"/>
      <c r="AT15" s="124"/>
      <c r="AU15" s="120"/>
      <c r="AV15" s="120"/>
      <c r="AW15" s="121"/>
      <c r="AY15" s="124"/>
      <c r="AZ15" s="120"/>
      <c r="BA15" s="120"/>
      <c r="BB15" s="121"/>
    </row>
    <row r="16" spans="1:54" ht="29.25" customHeight="1" x14ac:dyDescent="0.4">
      <c r="C16" s="98" t="s">
        <v>182</v>
      </c>
      <c r="D16" s="29" t="s">
        <v>187</v>
      </c>
      <c r="E16" s="95" t="s">
        <v>188</v>
      </c>
      <c r="F16" s="120"/>
      <c r="G16" s="120"/>
      <c r="H16" s="120"/>
      <c r="I16" s="121"/>
      <c r="K16" s="124"/>
      <c r="L16" s="120"/>
      <c r="M16" s="120"/>
      <c r="N16" s="121"/>
      <c r="P16" s="124"/>
      <c r="Q16" s="120"/>
      <c r="R16" s="120"/>
      <c r="S16" s="121"/>
      <c r="U16" s="124"/>
      <c r="V16" s="120"/>
      <c r="W16" s="120"/>
      <c r="X16" s="121"/>
      <c r="Z16" s="124"/>
      <c r="AA16" s="120"/>
      <c r="AB16" s="120"/>
      <c r="AC16" s="121"/>
      <c r="AE16" s="124"/>
      <c r="AF16" s="120"/>
      <c r="AG16" s="120"/>
      <c r="AH16" s="121"/>
      <c r="AJ16" s="124"/>
      <c r="AK16" s="120"/>
      <c r="AL16" s="120"/>
      <c r="AM16" s="121"/>
      <c r="AO16" s="124"/>
      <c r="AP16" s="120"/>
      <c r="AQ16" s="120"/>
      <c r="AR16" s="121"/>
      <c r="AT16" s="124"/>
      <c r="AU16" s="120"/>
      <c r="AV16" s="120"/>
      <c r="AW16" s="121"/>
      <c r="AY16" s="124"/>
      <c r="AZ16" s="120"/>
      <c r="BA16" s="120"/>
      <c r="BB16" s="121"/>
    </row>
    <row r="17" spans="3:54" ht="29.25" customHeight="1" x14ac:dyDescent="0.4">
      <c r="C17" s="99" t="s">
        <v>182</v>
      </c>
      <c r="D17" s="100" t="s">
        <v>189</v>
      </c>
      <c r="E17" s="101" t="s">
        <v>190</v>
      </c>
      <c r="F17" s="13">
        <f>SUM(F14:F16)</f>
        <v>0</v>
      </c>
      <c r="G17" s="13">
        <f t="shared" ref="G17:H17" si="0">SUM(G14:G16)</f>
        <v>0</v>
      </c>
      <c r="H17" s="13">
        <f t="shared" si="0"/>
        <v>0</v>
      </c>
      <c r="I17" s="102"/>
      <c r="K17" s="103">
        <f>SUM(K14:K16)</f>
        <v>0</v>
      </c>
      <c r="L17" s="13">
        <f t="shared" ref="L17:M17" si="1">SUM(L14:L16)</f>
        <v>0</v>
      </c>
      <c r="M17" s="13">
        <f t="shared" si="1"/>
        <v>0</v>
      </c>
      <c r="N17" s="102"/>
      <c r="P17" s="103">
        <f>SUM(P14:P16)</f>
        <v>0</v>
      </c>
      <c r="Q17" s="13">
        <f t="shared" ref="Q17:R17" si="2">SUM(Q14:Q16)</f>
        <v>0</v>
      </c>
      <c r="R17" s="13">
        <f t="shared" si="2"/>
        <v>0</v>
      </c>
      <c r="S17" s="102"/>
      <c r="U17" s="103">
        <f>SUM(U14:U16)</f>
        <v>0</v>
      </c>
      <c r="V17" s="13">
        <f t="shared" ref="V17:W17" si="3">SUM(V14:V16)</f>
        <v>0</v>
      </c>
      <c r="W17" s="13">
        <f t="shared" si="3"/>
        <v>0</v>
      </c>
      <c r="X17" s="102"/>
      <c r="Z17" s="103">
        <f>SUM(Z14:Z16)</f>
        <v>0</v>
      </c>
      <c r="AA17" s="13">
        <f t="shared" ref="AA17:AB17" si="4">SUM(AA14:AA16)</f>
        <v>0</v>
      </c>
      <c r="AB17" s="13">
        <f t="shared" si="4"/>
        <v>0</v>
      </c>
      <c r="AC17" s="102"/>
      <c r="AE17" s="103">
        <f>SUM(AE14:AE16)</f>
        <v>0</v>
      </c>
      <c r="AF17" s="13">
        <f t="shared" ref="AF17:AG17" si="5">SUM(AF14:AF16)</f>
        <v>0</v>
      </c>
      <c r="AG17" s="13">
        <f t="shared" si="5"/>
        <v>0</v>
      </c>
      <c r="AH17" s="102"/>
      <c r="AJ17" s="103">
        <f>SUM(AJ14:AJ16)</f>
        <v>0</v>
      </c>
      <c r="AK17" s="13">
        <f t="shared" ref="AK17:AL17" si="6">SUM(AK14:AK16)</f>
        <v>0</v>
      </c>
      <c r="AL17" s="13">
        <f t="shared" si="6"/>
        <v>0</v>
      </c>
      <c r="AM17" s="102"/>
      <c r="AO17" s="103">
        <f>SUM(AO14:AO16)</f>
        <v>0</v>
      </c>
      <c r="AP17" s="13">
        <f t="shared" ref="AP17" si="7">SUM(AP14:AP16)</f>
        <v>0</v>
      </c>
      <c r="AQ17" s="13">
        <f t="shared" ref="AQ17" si="8">SUM(AQ14:AQ16)</f>
        <v>0</v>
      </c>
      <c r="AR17" s="102"/>
      <c r="AT17" s="103">
        <f>SUM(AT14:AT16)</f>
        <v>0</v>
      </c>
      <c r="AU17" s="13">
        <f t="shared" ref="AU17" si="9">SUM(AU14:AU16)</f>
        <v>0</v>
      </c>
      <c r="AV17" s="13">
        <f t="shared" ref="AV17" si="10">SUM(AV14:AV16)</f>
        <v>0</v>
      </c>
      <c r="AW17" s="102"/>
      <c r="AY17" s="103">
        <f>SUM(AY14:AY16)</f>
        <v>0</v>
      </c>
      <c r="AZ17" s="13">
        <f>SUM(AZ14:AZ16)</f>
        <v>0</v>
      </c>
      <c r="BA17" s="13">
        <f t="shared" ref="BA17" si="11">SUM(BA14:BA16)</f>
        <v>0</v>
      </c>
      <c r="BB17" s="102"/>
    </row>
    <row r="18" spans="3:54" ht="29.25" customHeight="1" x14ac:dyDescent="0.4">
      <c r="C18" s="94" t="s">
        <v>191</v>
      </c>
      <c r="D18" s="29" t="s">
        <v>183</v>
      </c>
      <c r="E18" s="95" t="s">
        <v>184</v>
      </c>
      <c r="F18" s="120"/>
      <c r="G18" s="120"/>
      <c r="H18" s="120"/>
      <c r="I18" s="121"/>
      <c r="K18" s="124"/>
      <c r="L18" s="120"/>
      <c r="M18" s="120"/>
      <c r="N18" s="121"/>
      <c r="P18" s="124"/>
      <c r="Q18" s="120"/>
      <c r="R18" s="120"/>
      <c r="S18" s="121"/>
      <c r="U18" s="124"/>
      <c r="V18" s="120"/>
      <c r="W18" s="120"/>
      <c r="X18" s="121"/>
      <c r="Z18" s="124"/>
      <c r="AA18" s="120"/>
      <c r="AB18" s="120"/>
      <c r="AC18" s="121"/>
      <c r="AE18" s="124"/>
      <c r="AF18" s="120"/>
      <c r="AG18" s="120"/>
      <c r="AH18" s="121"/>
      <c r="AJ18" s="124"/>
      <c r="AK18" s="120"/>
      <c r="AL18" s="120"/>
      <c r="AM18" s="121"/>
      <c r="AO18" s="124"/>
      <c r="AP18" s="120"/>
      <c r="AQ18" s="120"/>
      <c r="AR18" s="121"/>
      <c r="AT18" s="124"/>
      <c r="AU18" s="120"/>
      <c r="AV18" s="120"/>
      <c r="AW18" s="121"/>
      <c r="AY18" s="124"/>
      <c r="AZ18" s="120"/>
      <c r="BA18" s="120"/>
      <c r="BB18" s="121"/>
    </row>
    <row r="19" spans="3:54" ht="29.25" customHeight="1" x14ac:dyDescent="0.4">
      <c r="C19" s="98" t="s">
        <v>191</v>
      </c>
      <c r="D19" s="29" t="s">
        <v>185</v>
      </c>
      <c r="E19" s="95" t="s">
        <v>186</v>
      </c>
      <c r="F19" s="120"/>
      <c r="G19" s="120"/>
      <c r="H19" s="120"/>
      <c r="I19" s="121"/>
      <c r="K19" s="124"/>
      <c r="L19" s="120"/>
      <c r="M19" s="120"/>
      <c r="N19" s="121"/>
      <c r="P19" s="124"/>
      <c r="Q19" s="120"/>
      <c r="R19" s="120"/>
      <c r="S19" s="121"/>
      <c r="U19" s="124"/>
      <c r="V19" s="120"/>
      <c r="W19" s="120"/>
      <c r="X19" s="121"/>
      <c r="Z19" s="124"/>
      <c r="AA19" s="120"/>
      <c r="AB19" s="120"/>
      <c r="AC19" s="121"/>
      <c r="AE19" s="124"/>
      <c r="AF19" s="120"/>
      <c r="AG19" s="120"/>
      <c r="AH19" s="121"/>
      <c r="AJ19" s="124"/>
      <c r="AK19" s="120"/>
      <c r="AL19" s="120"/>
      <c r="AM19" s="121"/>
      <c r="AO19" s="124"/>
      <c r="AP19" s="120"/>
      <c r="AQ19" s="120"/>
      <c r="AR19" s="121"/>
      <c r="AT19" s="124"/>
      <c r="AU19" s="120"/>
      <c r="AV19" s="120"/>
      <c r="AW19" s="121"/>
      <c r="AY19" s="124"/>
      <c r="AZ19" s="120"/>
      <c r="BA19" s="120"/>
      <c r="BB19" s="121"/>
    </row>
    <row r="20" spans="3:54" ht="29.25" customHeight="1" x14ac:dyDescent="0.4">
      <c r="C20" s="98" t="s">
        <v>191</v>
      </c>
      <c r="D20" s="29" t="s">
        <v>187</v>
      </c>
      <c r="E20" s="95" t="s">
        <v>188</v>
      </c>
      <c r="F20" s="120"/>
      <c r="G20" s="120"/>
      <c r="H20" s="120"/>
      <c r="I20" s="121"/>
      <c r="K20" s="124"/>
      <c r="L20" s="120"/>
      <c r="M20" s="120"/>
      <c r="N20" s="121"/>
      <c r="P20" s="124"/>
      <c r="Q20" s="120"/>
      <c r="R20" s="120"/>
      <c r="S20" s="121"/>
      <c r="U20" s="124"/>
      <c r="V20" s="120"/>
      <c r="W20" s="120"/>
      <c r="X20" s="121"/>
      <c r="Z20" s="124"/>
      <c r="AA20" s="120"/>
      <c r="AB20" s="120"/>
      <c r="AC20" s="121"/>
      <c r="AE20" s="124"/>
      <c r="AF20" s="120"/>
      <c r="AG20" s="120"/>
      <c r="AH20" s="121"/>
      <c r="AJ20" s="124"/>
      <c r="AK20" s="120"/>
      <c r="AL20" s="120"/>
      <c r="AM20" s="121"/>
      <c r="AO20" s="124"/>
      <c r="AP20" s="120"/>
      <c r="AQ20" s="120"/>
      <c r="AR20" s="121"/>
      <c r="AT20" s="124"/>
      <c r="AU20" s="120"/>
      <c r="AV20" s="120"/>
      <c r="AW20" s="121"/>
      <c r="AY20" s="124"/>
      <c r="AZ20" s="120"/>
      <c r="BA20" s="120"/>
      <c r="BB20" s="121"/>
    </row>
    <row r="21" spans="3:54" ht="29.25" customHeight="1" x14ac:dyDescent="0.4">
      <c r="C21" s="99" t="s">
        <v>191</v>
      </c>
      <c r="D21" s="100" t="s">
        <v>189</v>
      </c>
      <c r="E21" s="101" t="s">
        <v>190</v>
      </c>
      <c r="F21" s="13">
        <f>SUM(F18:F20)</f>
        <v>0</v>
      </c>
      <c r="G21" s="13">
        <f t="shared" ref="G21:H21" si="12">SUM(G18:G20)</f>
        <v>0</v>
      </c>
      <c r="H21" s="13">
        <f t="shared" si="12"/>
        <v>0</v>
      </c>
      <c r="I21" s="102"/>
      <c r="K21" s="103">
        <f>SUM(K18:K20)</f>
        <v>0</v>
      </c>
      <c r="L21" s="13">
        <f t="shared" ref="L21:M21" si="13">SUM(L18:L20)</f>
        <v>0</v>
      </c>
      <c r="M21" s="13">
        <f t="shared" si="13"/>
        <v>0</v>
      </c>
      <c r="N21" s="102"/>
      <c r="P21" s="103">
        <f>SUM(P18:P20)</f>
        <v>0</v>
      </c>
      <c r="Q21" s="13">
        <f t="shared" ref="Q21:R21" si="14">SUM(Q18:Q20)</f>
        <v>0</v>
      </c>
      <c r="R21" s="13">
        <f t="shared" si="14"/>
        <v>0</v>
      </c>
      <c r="S21" s="102"/>
      <c r="U21" s="103">
        <f>SUM(U18:U20)</f>
        <v>0</v>
      </c>
      <c r="V21" s="13">
        <f t="shared" ref="V21:W21" si="15">SUM(V18:V20)</f>
        <v>0</v>
      </c>
      <c r="W21" s="13">
        <f t="shared" si="15"/>
        <v>0</v>
      </c>
      <c r="X21" s="102"/>
      <c r="Z21" s="103">
        <f>SUM(Z18:Z20)</f>
        <v>0</v>
      </c>
      <c r="AA21" s="13">
        <f t="shared" ref="AA21:AB21" si="16">SUM(AA18:AA20)</f>
        <v>0</v>
      </c>
      <c r="AB21" s="13">
        <f t="shared" si="16"/>
        <v>0</v>
      </c>
      <c r="AC21" s="102"/>
      <c r="AE21" s="103">
        <f>SUM(AE18:AE20)</f>
        <v>0</v>
      </c>
      <c r="AF21" s="13">
        <f t="shared" ref="AF21:AG21" si="17">SUM(AF18:AF20)</f>
        <v>0</v>
      </c>
      <c r="AG21" s="13">
        <f t="shared" si="17"/>
        <v>0</v>
      </c>
      <c r="AH21" s="102"/>
      <c r="AJ21" s="103">
        <f>SUM(AJ18:AJ20)</f>
        <v>0</v>
      </c>
      <c r="AK21" s="13">
        <f t="shared" ref="AK21:AL21" si="18">SUM(AK18:AK20)</f>
        <v>0</v>
      </c>
      <c r="AL21" s="13">
        <f t="shared" si="18"/>
        <v>0</v>
      </c>
      <c r="AM21" s="102"/>
      <c r="AO21" s="103">
        <f>SUM(AO18:AO20)</f>
        <v>0</v>
      </c>
      <c r="AP21" s="13">
        <f t="shared" ref="AP21" si="19">SUM(AP18:AP20)</f>
        <v>0</v>
      </c>
      <c r="AQ21" s="13">
        <f t="shared" ref="AQ21" si="20">SUM(AQ18:AQ20)</f>
        <v>0</v>
      </c>
      <c r="AR21" s="102"/>
      <c r="AT21" s="103">
        <f>SUM(AT18:AT20)</f>
        <v>0</v>
      </c>
      <c r="AU21" s="13">
        <f t="shared" ref="AU21" si="21">SUM(AU18:AU20)</f>
        <v>0</v>
      </c>
      <c r="AV21" s="13">
        <f t="shared" ref="AV21" si="22">SUM(AV18:AV20)</f>
        <v>0</v>
      </c>
      <c r="AW21" s="102"/>
      <c r="AY21" s="103">
        <f>SUM(AY18:AY20)</f>
        <v>0</v>
      </c>
      <c r="AZ21" s="13">
        <f t="shared" ref="AZ21" si="23">SUM(AZ18:AZ20)</f>
        <v>0</v>
      </c>
      <c r="BA21" s="13">
        <f t="shared" ref="BA21" si="24">SUM(BA18:BA20)</f>
        <v>0</v>
      </c>
      <c r="BB21" s="102"/>
    </row>
    <row r="22" spans="3:54" ht="29.25" customHeight="1" x14ac:dyDescent="0.4">
      <c r="C22" s="94" t="s">
        <v>192</v>
      </c>
      <c r="D22" s="29" t="s">
        <v>183</v>
      </c>
      <c r="E22" s="95" t="s">
        <v>184</v>
      </c>
      <c r="F22" s="120"/>
      <c r="G22" s="120"/>
      <c r="H22" s="120"/>
      <c r="I22" s="121"/>
      <c r="K22" s="124"/>
      <c r="L22" s="120"/>
      <c r="M22" s="120"/>
      <c r="N22" s="121"/>
      <c r="P22" s="124"/>
      <c r="Q22" s="120"/>
      <c r="R22" s="120"/>
      <c r="S22" s="121"/>
      <c r="U22" s="124"/>
      <c r="V22" s="120"/>
      <c r="W22" s="120"/>
      <c r="X22" s="121"/>
      <c r="Z22" s="124"/>
      <c r="AA22" s="120"/>
      <c r="AB22" s="120"/>
      <c r="AC22" s="121"/>
      <c r="AE22" s="124"/>
      <c r="AF22" s="120"/>
      <c r="AG22" s="120"/>
      <c r="AH22" s="121"/>
      <c r="AJ22" s="124"/>
      <c r="AK22" s="120"/>
      <c r="AL22" s="120"/>
      <c r="AM22" s="121"/>
      <c r="AO22" s="124"/>
      <c r="AP22" s="120"/>
      <c r="AQ22" s="120"/>
      <c r="AR22" s="121"/>
      <c r="AT22" s="124"/>
      <c r="AU22" s="120"/>
      <c r="AV22" s="120"/>
      <c r="AW22" s="121"/>
      <c r="AY22" s="124"/>
      <c r="AZ22" s="120"/>
      <c r="BA22" s="120"/>
      <c r="BB22" s="121"/>
    </row>
    <row r="23" spans="3:54" ht="29.25" customHeight="1" x14ac:dyDescent="0.4">
      <c r="C23" s="98" t="s">
        <v>192</v>
      </c>
      <c r="D23" s="29" t="s">
        <v>185</v>
      </c>
      <c r="E23" s="95" t="s">
        <v>186</v>
      </c>
      <c r="F23" s="120"/>
      <c r="G23" s="120"/>
      <c r="H23" s="120"/>
      <c r="I23" s="121"/>
      <c r="K23" s="124"/>
      <c r="L23" s="120"/>
      <c r="M23" s="120"/>
      <c r="N23" s="121"/>
      <c r="P23" s="124"/>
      <c r="Q23" s="120"/>
      <c r="R23" s="120"/>
      <c r="S23" s="121"/>
      <c r="U23" s="124"/>
      <c r="V23" s="120"/>
      <c r="W23" s="120"/>
      <c r="X23" s="121"/>
      <c r="Z23" s="124"/>
      <c r="AA23" s="120"/>
      <c r="AB23" s="120"/>
      <c r="AC23" s="121"/>
      <c r="AE23" s="124"/>
      <c r="AF23" s="120"/>
      <c r="AG23" s="120"/>
      <c r="AH23" s="121"/>
      <c r="AJ23" s="124"/>
      <c r="AK23" s="120"/>
      <c r="AL23" s="120"/>
      <c r="AM23" s="121"/>
      <c r="AO23" s="124"/>
      <c r="AP23" s="120"/>
      <c r="AQ23" s="120"/>
      <c r="AR23" s="121"/>
      <c r="AT23" s="124"/>
      <c r="AU23" s="120"/>
      <c r="AV23" s="120"/>
      <c r="AW23" s="121"/>
      <c r="AY23" s="124"/>
      <c r="AZ23" s="120"/>
      <c r="BA23" s="120"/>
      <c r="BB23" s="121"/>
    </row>
    <row r="24" spans="3:54" ht="29.25" customHeight="1" x14ac:dyDescent="0.4">
      <c r="C24" s="98" t="s">
        <v>192</v>
      </c>
      <c r="D24" s="29" t="s">
        <v>187</v>
      </c>
      <c r="E24" s="95" t="s">
        <v>188</v>
      </c>
      <c r="F24" s="120"/>
      <c r="G24" s="120"/>
      <c r="H24" s="120"/>
      <c r="I24" s="121"/>
      <c r="K24" s="124"/>
      <c r="L24" s="120"/>
      <c r="M24" s="120"/>
      <c r="N24" s="121"/>
      <c r="P24" s="124"/>
      <c r="Q24" s="120"/>
      <c r="R24" s="120"/>
      <c r="S24" s="121"/>
      <c r="U24" s="124"/>
      <c r="V24" s="120"/>
      <c r="W24" s="120"/>
      <c r="X24" s="121"/>
      <c r="Z24" s="124"/>
      <c r="AA24" s="120"/>
      <c r="AB24" s="120"/>
      <c r="AC24" s="121"/>
      <c r="AE24" s="124"/>
      <c r="AF24" s="120"/>
      <c r="AG24" s="120"/>
      <c r="AH24" s="121"/>
      <c r="AJ24" s="124"/>
      <c r="AK24" s="120"/>
      <c r="AL24" s="120"/>
      <c r="AM24" s="121"/>
      <c r="AO24" s="124"/>
      <c r="AP24" s="120"/>
      <c r="AQ24" s="120"/>
      <c r="AR24" s="121"/>
      <c r="AT24" s="124"/>
      <c r="AU24" s="120"/>
      <c r="AV24" s="120"/>
      <c r="AW24" s="121"/>
      <c r="AY24" s="124"/>
      <c r="AZ24" s="120"/>
      <c r="BA24" s="120"/>
      <c r="BB24" s="121"/>
    </row>
    <row r="25" spans="3:54" ht="29.25" customHeight="1" x14ac:dyDescent="0.4">
      <c r="C25" s="99" t="s">
        <v>192</v>
      </c>
      <c r="D25" s="100" t="s">
        <v>189</v>
      </c>
      <c r="E25" s="101" t="s">
        <v>190</v>
      </c>
      <c r="F25" s="13">
        <f>SUM(F22:F24)</f>
        <v>0</v>
      </c>
      <c r="G25" s="13">
        <f t="shared" ref="G25" si="25">SUM(G22:G24)</f>
        <v>0</v>
      </c>
      <c r="H25" s="13">
        <f>SUM(H22:H24)</f>
        <v>0</v>
      </c>
      <c r="I25" s="102"/>
      <c r="K25" s="103">
        <f>SUM(K22:K24)</f>
        <v>0</v>
      </c>
      <c r="L25" s="13">
        <f t="shared" ref="L25" si="26">SUM(L22:L24)</f>
        <v>0</v>
      </c>
      <c r="M25" s="13">
        <f>SUM(M22:M24)</f>
        <v>0</v>
      </c>
      <c r="N25" s="102"/>
      <c r="P25" s="103">
        <f>SUM(P22:P24)</f>
        <v>0</v>
      </c>
      <c r="Q25" s="13">
        <f t="shared" ref="Q25" si="27">SUM(Q22:Q24)</f>
        <v>0</v>
      </c>
      <c r="R25" s="13">
        <f>SUM(R22:R24)</f>
        <v>0</v>
      </c>
      <c r="S25" s="102"/>
      <c r="U25" s="103">
        <f>SUM(U22:U24)</f>
        <v>0</v>
      </c>
      <c r="V25" s="13">
        <f t="shared" ref="V25" si="28">SUM(V22:V24)</f>
        <v>0</v>
      </c>
      <c r="W25" s="13">
        <f>SUM(W22:W24)</f>
        <v>0</v>
      </c>
      <c r="X25" s="102"/>
      <c r="Z25" s="103">
        <f>SUM(Z22:Z24)</f>
        <v>0</v>
      </c>
      <c r="AA25" s="13">
        <f t="shared" ref="AA25" si="29">SUM(AA22:AA24)</f>
        <v>0</v>
      </c>
      <c r="AB25" s="13">
        <f>SUM(AB22:AB24)</f>
        <v>0</v>
      </c>
      <c r="AC25" s="102"/>
      <c r="AE25" s="103">
        <f>SUM(AE22:AE24)</f>
        <v>0</v>
      </c>
      <c r="AF25" s="13">
        <f t="shared" ref="AF25" si="30">SUM(AF22:AF24)</f>
        <v>0</v>
      </c>
      <c r="AG25" s="13">
        <f>SUM(AG22:AG24)</f>
        <v>0</v>
      </c>
      <c r="AH25" s="102"/>
      <c r="AJ25" s="103">
        <f>SUM(AJ22:AJ24)</f>
        <v>0</v>
      </c>
      <c r="AK25" s="13">
        <f t="shared" ref="AK25" si="31">SUM(AK22:AK24)</f>
        <v>0</v>
      </c>
      <c r="AL25" s="13">
        <f>SUM(AL22:AL24)</f>
        <v>0</v>
      </c>
      <c r="AM25" s="102"/>
      <c r="AO25" s="103">
        <f>SUM(AO22:AO24)</f>
        <v>0</v>
      </c>
      <c r="AP25" s="13">
        <f t="shared" ref="AP25" si="32">SUM(AP22:AP24)</f>
        <v>0</v>
      </c>
      <c r="AQ25" s="13">
        <f>SUM(AQ22:AQ24)</f>
        <v>0</v>
      </c>
      <c r="AR25" s="102"/>
      <c r="AT25" s="103">
        <f>SUM(AT22:AT24)</f>
        <v>0</v>
      </c>
      <c r="AU25" s="13">
        <f t="shared" ref="AU25" si="33">SUM(AU22:AU24)</f>
        <v>0</v>
      </c>
      <c r="AV25" s="13">
        <f>SUM(AV22:AV24)</f>
        <v>0</v>
      </c>
      <c r="AW25" s="102"/>
      <c r="AY25" s="103">
        <f>SUM(AY22:AY24)</f>
        <v>0</v>
      </c>
      <c r="AZ25" s="13">
        <f t="shared" ref="AZ25" si="34">SUM(AZ22:AZ24)</f>
        <v>0</v>
      </c>
      <c r="BA25" s="13">
        <f>SUM(BA22:BA24)</f>
        <v>0</v>
      </c>
      <c r="BB25" s="102"/>
    </row>
    <row r="26" spans="3:54" ht="29.25" customHeight="1" x14ac:dyDescent="0.4">
      <c r="C26" s="94" t="s">
        <v>193</v>
      </c>
      <c r="D26" s="29" t="s">
        <v>183</v>
      </c>
      <c r="E26" s="95" t="s">
        <v>184</v>
      </c>
      <c r="F26" s="120"/>
      <c r="G26" s="120"/>
      <c r="H26" s="120"/>
      <c r="I26" s="121"/>
      <c r="K26" s="124"/>
      <c r="L26" s="120"/>
      <c r="M26" s="120"/>
      <c r="N26" s="121"/>
      <c r="P26" s="124"/>
      <c r="Q26" s="120"/>
      <c r="R26" s="120"/>
      <c r="S26" s="121"/>
      <c r="U26" s="124"/>
      <c r="V26" s="120"/>
      <c r="W26" s="120"/>
      <c r="X26" s="121"/>
      <c r="Z26" s="124"/>
      <c r="AA26" s="120"/>
      <c r="AB26" s="120"/>
      <c r="AC26" s="121"/>
      <c r="AE26" s="124"/>
      <c r="AF26" s="120"/>
      <c r="AG26" s="120"/>
      <c r="AH26" s="121"/>
      <c r="AJ26" s="124"/>
      <c r="AK26" s="120"/>
      <c r="AL26" s="120"/>
      <c r="AM26" s="121"/>
      <c r="AO26" s="124"/>
      <c r="AP26" s="120"/>
      <c r="AQ26" s="120"/>
      <c r="AR26" s="121"/>
      <c r="AT26" s="124"/>
      <c r="AU26" s="120"/>
      <c r="AV26" s="120"/>
      <c r="AW26" s="121"/>
      <c r="AY26" s="124"/>
      <c r="AZ26" s="120"/>
      <c r="BA26" s="120"/>
      <c r="BB26" s="121"/>
    </row>
    <row r="27" spans="3:54" ht="29.25" customHeight="1" x14ac:dyDescent="0.4">
      <c r="C27" s="98" t="s">
        <v>193</v>
      </c>
      <c r="D27" s="29" t="s">
        <v>185</v>
      </c>
      <c r="E27" s="95" t="s">
        <v>186</v>
      </c>
      <c r="F27" s="120"/>
      <c r="G27" s="120"/>
      <c r="H27" s="120"/>
      <c r="I27" s="121"/>
      <c r="K27" s="124"/>
      <c r="L27" s="120"/>
      <c r="M27" s="120"/>
      <c r="N27" s="121"/>
      <c r="P27" s="124"/>
      <c r="Q27" s="120"/>
      <c r="R27" s="120"/>
      <c r="S27" s="121"/>
      <c r="U27" s="124"/>
      <c r="V27" s="120"/>
      <c r="W27" s="120"/>
      <c r="X27" s="121"/>
      <c r="Z27" s="124"/>
      <c r="AA27" s="120"/>
      <c r="AB27" s="120"/>
      <c r="AC27" s="121"/>
      <c r="AE27" s="124"/>
      <c r="AF27" s="120"/>
      <c r="AG27" s="120"/>
      <c r="AH27" s="121"/>
      <c r="AJ27" s="124"/>
      <c r="AK27" s="120"/>
      <c r="AL27" s="120"/>
      <c r="AM27" s="121"/>
      <c r="AO27" s="124"/>
      <c r="AP27" s="120"/>
      <c r="AQ27" s="120"/>
      <c r="AR27" s="121"/>
      <c r="AT27" s="124"/>
      <c r="AU27" s="120"/>
      <c r="AV27" s="120"/>
      <c r="AW27" s="121"/>
      <c r="AY27" s="124"/>
      <c r="AZ27" s="120"/>
      <c r="BA27" s="120"/>
      <c r="BB27" s="121"/>
    </row>
    <row r="28" spans="3:54" ht="29.25" customHeight="1" x14ac:dyDescent="0.4">
      <c r="C28" s="98" t="s">
        <v>193</v>
      </c>
      <c r="D28" s="29" t="s">
        <v>187</v>
      </c>
      <c r="E28" s="95" t="s">
        <v>188</v>
      </c>
      <c r="F28" s="120"/>
      <c r="G28" s="120"/>
      <c r="H28" s="120"/>
      <c r="I28" s="121"/>
      <c r="K28" s="124"/>
      <c r="L28" s="120"/>
      <c r="M28" s="120"/>
      <c r="N28" s="121"/>
      <c r="P28" s="124"/>
      <c r="Q28" s="120"/>
      <c r="R28" s="120"/>
      <c r="S28" s="121"/>
      <c r="U28" s="124"/>
      <c r="V28" s="120"/>
      <c r="W28" s="120"/>
      <c r="X28" s="121"/>
      <c r="Z28" s="124"/>
      <c r="AA28" s="120"/>
      <c r="AB28" s="120"/>
      <c r="AC28" s="121"/>
      <c r="AE28" s="124"/>
      <c r="AF28" s="120"/>
      <c r="AG28" s="120"/>
      <c r="AH28" s="121"/>
      <c r="AJ28" s="124"/>
      <c r="AK28" s="120"/>
      <c r="AL28" s="120"/>
      <c r="AM28" s="121"/>
      <c r="AO28" s="124"/>
      <c r="AP28" s="120"/>
      <c r="AQ28" s="120"/>
      <c r="AR28" s="121"/>
      <c r="AT28" s="124"/>
      <c r="AU28" s="120"/>
      <c r="AV28" s="120"/>
      <c r="AW28" s="121"/>
      <c r="AY28" s="124"/>
      <c r="AZ28" s="120"/>
      <c r="BA28" s="120"/>
      <c r="BB28" s="121"/>
    </row>
    <row r="29" spans="3:54" ht="29.25" customHeight="1" x14ac:dyDescent="0.4">
      <c r="C29" s="99" t="s">
        <v>193</v>
      </c>
      <c r="D29" s="100" t="s">
        <v>189</v>
      </c>
      <c r="E29" s="101" t="s">
        <v>190</v>
      </c>
      <c r="F29" s="13">
        <f>SUM(F26:F28)</f>
        <v>0</v>
      </c>
      <c r="G29" s="13">
        <f t="shared" ref="G29" si="35">SUM(G26:G28)</f>
        <v>0</v>
      </c>
      <c r="H29" s="13">
        <f>SUM(H26:H28)</f>
        <v>0</v>
      </c>
      <c r="I29" s="102"/>
      <c r="K29" s="103">
        <f>SUM(K26:K28)</f>
        <v>0</v>
      </c>
      <c r="L29" s="13">
        <f t="shared" ref="L29" si="36">SUM(L26:L28)</f>
        <v>0</v>
      </c>
      <c r="M29" s="13">
        <f>SUM(M26:M28)</f>
        <v>0</v>
      </c>
      <c r="N29" s="102"/>
      <c r="P29" s="103">
        <f>SUM(P26:P28)</f>
        <v>0</v>
      </c>
      <c r="Q29" s="13">
        <f t="shared" ref="Q29" si="37">SUM(Q26:Q28)</f>
        <v>0</v>
      </c>
      <c r="R29" s="13">
        <f>SUM(R26:R28)</f>
        <v>0</v>
      </c>
      <c r="S29" s="102"/>
      <c r="U29" s="103">
        <f>SUM(U26:U28)</f>
        <v>0</v>
      </c>
      <c r="V29" s="13">
        <f t="shared" ref="V29" si="38">SUM(V26:V28)</f>
        <v>0</v>
      </c>
      <c r="W29" s="13">
        <f>SUM(W26:W28)</f>
        <v>0</v>
      </c>
      <c r="X29" s="102"/>
      <c r="Z29" s="103">
        <f>SUM(Z26:Z28)</f>
        <v>0</v>
      </c>
      <c r="AA29" s="13">
        <f t="shared" ref="AA29" si="39">SUM(AA26:AA28)</f>
        <v>0</v>
      </c>
      <c r="AB29" s="13">
        <f>SUM(AB26:AB28)</f>
        <v>0</v>
      </c>
      <c r="AC29" s="102"/>
      <c r="AE29" s="103">
        <f>SUM(AE26:AE28)</f>
        <v>0</v>
      </c>
      <c r="AF29" s="13">
        <f t="shared" ref="AF29" si="40">SUM(AF26:AF28)</f>
        <v>0</v>
      </c>
      <c r="AG29" s="13">
        <f>SUM(AG26:AG28)</f>
        <v>0</v>
      </c>
      <c r="AH29" s="102"/>
      <c r="AJ29" s="103">
        <f>SUM(AJ26:AJ28)</f>
        <v>0</v>
      </c>
      <c r="AK29" s="13">
        <f t="shared" ref="AK29" si="41">SUM(AK26:AK28)</f>
        <v>0</v>
      </c>
      <c r="AL29" s="13">
        <f>SUM(AL26:AL28)</f>
        <v>0</v>
      </c>
      <c r="AM29" s="102"/>
      <c r="AO29" s="103">
        <f>SUM(AO26:AO28)</f>
        <v>0</v>
      </c>
      <c r="AP29" s="13">
        <f t="shared" ref="AP29" si="42">SUM(AP26:AP28)</f>
        <v>0</v>
      </c>
      <c r="AQ29" s="13">
        <f>SUM(AQ26:AQ28)</f>
        <v>0</v>
      </c>
      <c r="AR29" s="102"/>
      <c r="AT29" s="103">
        <f>SUM(AT26:AT28)</f>
        <v>0</v>
      </c>
      <c r="AU29" s="13">
        <f t="shared" ref="AU29" si="43">SUM(AU26:AU28)</f>
        <v>0</v>
      </c>
      <c r="AV29" s="13">
        <f>SUM(AV26:AV28)</f>
        <v>0</v>
      </c>
      <c r="AW29" s="102"/>
      <c r="AY29" s="103">
        <f>SUM(AY26:AY28)</f>
        <v>0</v>
      </c>
      <c r="AZ29" s="13">
        <f t="shared" ref="AZ29" si="44">SUM(AZ26:AZ28)</f>
        <v>0</v>
      </c>
      <c r="BA29" s="13">
        <f>SUM(BA26:BA28)</f>
        <v>0</v>
      </c>
      <c r="BB29" s="102"/>
    </row>
    <row r="30" spans="3:54" ht="29.25" customHeight="1" x14ac:dyDescent="0.4">
      <c r="C30" s="94" t="s">
        <v>194</v>
      </c>
      <c r="D30" s="29" t="s">
        <v>183</v>
      </c>
      <c r="E30" s="95" t="s">
        <v>184</v>
      </c>
      <c r="F30" s="122"/>
      <c r="G30" s="122"/>
      <c r="H30" s="122"/>
      <c r="I30" s="123"/>
      <c r="K30" s="125"/>
      <c r="L30" s="122"/>
      <c r="M30" s="122"/>
      <c r="N30" s="123"/>
      <c r="P30" s="125"/>
      <c r="Q30" s="122"/>
      <c r="R30" s="122"/>
      <c r="S30" s="123"/>
      <c r="U30" s="125"/>
      <c r="V30" s="122"/>
      <c r="W30" s="122"/>
      <c r="X30" s="123"/>
      <c r="Z30" s="125"/>
      <c r="AA30" s="122"/>
      <c r="AB30" s="122"/>
      <c r="AC30" s="123"/>
      <c r="AE30" s="125"/>
      <c r="AF30" s="122"/>
      <c r="AG30" s="122"/>
      <c r="AH30" s="123"/>
      <c r="AJ30" s="125"/>
      <c r="AK30" s="122"/>
      <c r="AL30" s="122"/>
      <c r="AM30" s="123"/>
      <c r="AO30" s="125"/>
      <c r="AP30" s="122"/>
      <c r="AQ30" s="122"/>
      <c r="AR30" s="123"/>
      <c r="AT30" s="125"/>
      <c r="AU30" s="122"/>
      <c r="AV30" s="122"/>
      <c r="AW30" s="123"/>
      <c r="AY30" s="125"/>
      <c r="AZ30" s="122"/>
      <c r="BA30" s="122"/>
      <c r="BB30" s="123"/>
    </row>
    <row r="31" spans="3:54" ht="29.25" customHeight="1" x14ac:dyDescent="0.4">
      <c r="C31" s="98" t="s">
        <v>194</v>
      </c>
      <c r="D31" s="29" t="s">
        <v>185</v>
      </c>
      <c r="E31" s="95" t="s">
        <v>186</v>
      </c>
      <c r="F31" s="120"/>
      <c r="G31" s="120"/>
      <c r="H31" s="120"/>
      <c r="I31" s="121"/>
      <c r="K31" s="124"/>
      <c r="L31" s="120"/>
      <c r="M31" s="120"/>
      <c r="N31" s="121"/>
      <c r="P31" s="124"/>
      <c r="Q31" s="120"/>
      <c r="R31" s="120"/>
      <c r="S31" s="121"/>
      <c r="U31" s="124"/>
      <c r="V31" s="120"/>
      <c r="W31" s="120"/>
      <c r="X31" s="121"/>
      <c r="Z31" s="124"/>
      <c r="AA31" s="120"/>
      <c r="AB31" s="120"/>
      <c r="AC31" s="121"/>
      <c r="AE31" s="124"/>
      <c r="AF31" s="120"/>
      <c r="AG31" s="120"/>
      <c r="AH31" s="121"/>
      <c r="AJ31" s="124"/>
      <c r="AK31" s="120"/>
      <c r="AL31" s="120"/>
      <c r="AM31" s="121"/>
      <c r="AO31" s="124"/>
      <c r="AP31" s="120"/>
      <c r="AQ31" s="120"/>
      <c r="AR31" s="121"/>
      <c r="AT31" s="124"/>
      <c r="AU31" s="120"/>
      <c r="AV31" s="120"/>
      <c r="AW31" s="121"/>
      <c r="AY31" s="124"/>
      <c r="AZ31" s="120"/>
      <c r="BA31" s="120"/>
      <c r="BB31" s="121"/>
    </row>
    <row r="32" spans="3:54" ht="29.25" customHeight="1" x14ac:dyDescent="0.4">
      <c r="C32" s="98" t="s">
        <v>194</v>
      </c>
      <c r="D32" s="29" t="s">
        <v>187</v>
      </c>
      <c r="E32" s="95" t="s">
        <v>188</v>
      </c>
      <c r="F32" s="120"/>
      <c r="G32" s="120"/>
      <c r="H32" s="120"/>
      <c r="I32" s="121"/>
      <c r="K32" s="124"/>
      <c r="L32" s="120"/>
      <c r="M32" s="120"/>
      <c r="N32" s="121"/>
      <c r="P32" s="124"/>
      <c r="Q32" s="120"/>
      <c r="R32" s="120"/>
      <c r="S32" s="121"/>
      <c r="U32" s="124"/>
      <c r="V32" s="120"/>
      <c r="W32" s="120"/>
      <c r="X32" s="121"/>
      <c r="Z32" s="124"/>
      <c r="AA32" s="120"/>
      <c r="AB32" s="120"/>
      <c r="AC32" s="121"/>
      <c r="AE32" s="124"/>
      <c r="AF32" s="120"/>
      <c r="AG32" s="120"/>
      <c r="AH32" s="121"/>
      <c r="AJ32" s="124"/>
      <c r="AK32" s="120"/>
      <c r="AL32" s="120"/>
      <c r="AM32" s="121"/>
      <c r="AO32" s="124"/>
      <c r="AP32" s="120"/>
      <c r="AQ32" s="120"/>
      <c r="AR32" s="121"/>
      <c r="AT32" s="124"/>
      <c r="AU32" s="120"/>
      <c r="AV32" s="120"/>
      <c r="AW32" s="121"/>
      <c r="AY32" s="124"/>
      <c r="AZ32" s="120"/>
      <c r="BA32" s="120"/>
      <c r="BB32" s="121"/>
    </row>
    <row r="33" spans="2:54" ht="29.25" customHeight="1" x14ac:dyDescent="0.4">
      <c r="C33" s="105" t="s">
        <v>194</v>
      </c>
      <c r="D33" s="106" t="s">
        <v>189</v>
      </c>
      <c r="E33" s="136" t="s">
        <v>190</v>
      </c>
      <c r="F33" s="13">
        <f>SUM(F30:F32)</f>
        <v>0</v>
      </c>
      <c r="G33" s="13">
        <f>SUM(G30:G32)</f>
        <v>0</v>
      </c>
      <c r="H33" s="13">
        <f>SUM(H30:H32)</f>
        <v>0</v>
      </c>
      <c r="I33" s="107"/>
      <c r="K33" s="103">
        <f>SUM(K30:K32)</f>
        <v>0</v>
      </c>
      <c r="L33" s="13">
        <f>SUM(L30:L32)</f>
        <v>0</v>
      </c>
      <c r="M33" s="13">
        <f>SUM(M30:M32)</f>
        <v>0</v>
      </c>
      <c r="N33" s="107"/>
      <c r="P33" s="103">
        <f>SUM(P30:P32)</f>
        <v>0</v>
      </c>
      <c r="Q33" s="13">
        <f>SUM(Q30:Q32)</f>
        <v>0</v>
      </c>
      <c r="R33" s="13">
        <f>SUM(R30:R32)</f>
        <v>0</v>
      </c>
      <c r="S33" s="107"/>
      <c r="U33" s="103">
        <f>SUM(U30:U32)</f>
        <v>0</v>
      </c>
      <c r="V33" s="13">
        <f>SUM(V30:V32)</f>
        <v>0</v>
      </c>
      <c r="W33" s="13">
        <f>SUM(W30:W32)</f>
        <v>0</v>
      </c>
      <c r="X33" s="107"/>
      <c r="Z33" s="103">
        <f>SUM(Z30:Z32)</f>
        <v>0</v>
      </c>
      <c r="AA33" s="13">
        <f>SUM(AA30:AA32)</f>
        <v>0</v>
      </c>
      <c r="AB33" s="13">
        <f>SUM(AB30:AB32)</f>
        <v>0</v>
      </c>
      <c r="AC33" s="107"/>
      <c r="AE33" s="103">
        <f>SUM(AE30:AE32)</f>
        <v>0</v>
      </c>
      <c r="AF33" s="13">
        <f>SUM(AF30:AF32)</f>
        <v>0</v>
      </c>
      <c r="AG33" s="13">
        <f>SUM(AG30:AG32)</f>
        <v>0</v>
      </c>
      <c r="AH33" s="107"/>
      <c r="AJ33" s="103">
        <f>SUM(AJ30:AJ32)</f>
        <v>0</v>
      </c>
      <c r="AK33" s="13">
        <f>SUM(AK30:AK32)</f>
        <v>0</v>
      </c>
      <c r="AL33" s="13">
        <f>SUM(AL30:AL32)</f>
        <v>0</v>
      </c>
      <c r="AM33" s="107"/>
      <c r="AO33" s="103">
        <f>SUM(AO30:AO32)</f>
        <v>0</v>
      </c>
      <c r="AP33" s="13">
        <f>SUM(AP30:AP32)</f>
        <v>0</v>
      </c>
      <c r="AQ33" s="13">
        <f>SUM(AQ30:AQ32)</f>
        <v>0</v>
      </c>
      <c r="AR33" s="107"/>
      <c r="AT33" s="103">
        <f>SUM(AT30:AT32)</f>
        <v>0</v>
      </c>
      <c r="AU33" s="13">
        <f>SUM(AU30:AU32)</f>
        <v>0</v>
      </c>
      <c r="AV33" s="13">
        <f>SUM(AV30:AV32)</f>
        <v>0</v>
      </c>
      <c r="AW33" s="107"/>
      <c r="AY33" s="103">
        <f>SUM(AY30:AY32)</f>
        <v>0</v>
      </c>
      <c r="AZ33" s="13">
        <f>SUM(AZ30:AZ32)</f>
        <v>0</v>
      </c>
      <c r="BA33" s="13">
        <f>SUM(BA30:BA32)</f>
        <v>0</v>
      </c>
      <c r="BB33" s="107"/>
    </row>
    <row r="34" spans="2:54" ht="29.25" customHeight="1" x14ac:dyDescent="0.4">
      <c r="C34" s="108" t="s">
        <v>195</v>
      </c>
      <c r="D34" s="109" t="s">
        <v>183</v>
      </c>
      <c r="E34" s="135" t="s">
        <v>184</v>
      </c>
      <c r="F34" s="110">
        <f>SUM(F14,F18,F22,F26,F30)</f>
        <v>0</v>
      </c>
      <c r="G34" s="110">
        <f>SUM(G14,G18,G22,G26,G30)</f>
        <v>0</v>
      </c>
      <c r="H34" s="110">
        <f t="shared" ref="H34" si="45">SUM(H14,H18,H22,H26,H30)</f>
        <v>0</v>
      </c>
      <c r="I34" s="111"/>
      <c r="K34" s="112">
        <f>SUM(K14,K18,K22,K26,K30)</f>
        <v>0</v>
      </c>
      <c r="L34" s="110">
        <f>SUM(L14,L18,L22,L26,L30)</f>
        <v>0</v>
      </c>
      <c r="M34" s="110">
        <f t="shared" ref="M34" si="46">SUM(M14,M18,M22,M26,M30)</f>
        <v>0</v>
      </c>
      <c r="N34" s="111"/>
      <c r="P34" s="112">
        <f>SUM(P14,P18,P22,P26,P30)</f>
        <v>0</v>
      </c>
      <c r="Q34" s="110">
        <f>SUM(Q14,Q18,Q22,Q26,Q30)</f>
        <v>0</v>
      </c>
      <c r="R34" s="110">
        <f t="shared" ref="R34" si="47">SUM(R14,R18,R22,R26,R30)</f>
        <v>0</v>
      </c>
      <c r="S34" s="111"/>
      <c r="U34" s="112">
        <f>SUM(U14,U18,U22,U26,U30)</f>
        <v>0</v>
      </c>
      <c r="V34" s="110">
        <f>SUM(V14,V18,V22,V26,V30)</f>
        <v>0</v>
      </c>
      <c r="W34" s="110">
        <f t="shared" ref="W34" si="48">SUM(W14,W18,W22,W26,W30)</f>
        <v>0</v>
      </c>
      <c r="X34" s="111"/>
      <c r="Z34" s="112">
        <f>SUM(Z14,Z18,Z22,Z26,Z30)</f>
        <v>0</v>
      </c>
      <c r="AA34" s="110">
        <f>SUM(AA14,AA18,AA22,AA26,AA30)</f>
        <v>0</v>
      </c>
      <c r="AB34" s="110">
        <f t="shared" ref="AB34" si="49">SUM(AB14,AB18,AB22,AB26,AB30)</f>
        <v>0</v>
      </c>
      <c r="AC34" s="111"/>
      <c r="AE34" s="112">
        <f>SUM(AE14,AE18,AE22,AE26,AE30)</f>
        <v>0</v>
      </c>
      <c r="AF34" s="110">
        <f>SUM(AF14,AF18,AF22,AF26,AF30)</f>
        <v>0</v>
      </c>
      <c r="AG34" s="110">
        <f t="shared" ref="AG34" si="50">SUM(AG14,AG18,AG22,AG26,AG30)</f>
        <v>0</v>
      </c>
      <c r="AH34" s="111"/>
      <c r="AJ34" s="112">
        <f>SUM(AJ14,AJ18,AJ22,AJ26,AJ30)</f>
        <v>0</v>
      </c>
      <c r="AK34" s="110">
        <f>SUM(AK14,AK18,AK22,AK26,AK30)</f>
        <v>0</v>
      </c>
      <c r="AL34" s="110">
        <f t="shared" ref="AL34" si="51">SUM(AL14,AL18,AL22,AL26,AL30)</f>
        <v>0</v>
      </c>
      <c r="AM34" s="111"/>
      <c r="AO34" s="112">
        <f>SUM(AO14,AO18,AO22,AO26,AO30)</f>
        <v>0</v>
      </c>
      <c r="AP34" s="110">
        <f>SUM(AP14,AP18,AP22,AP26,AP30)</f>
        <v>0</v>
      </c>
      <c r="AQ34" s="110">
        <f t="shared" ref="AQ34" si="52">SUM(AQ14,AQ18,AQ22,AQ26,AQ30)</f>
        <v>0</v>
      </c>
      <c r="AR34" s="111"/>
      <c r="AT34" s="112">
        <f>SUM(AT14,AT18,AT22,AT26,AT30)</f>
        <v>0</v>
      </c>
      <c r="AU34" s="110">
        <f>SUM(AU14,AU18,AU22,AU26,AU30)</f>
        <v>0</v>
      </c>
      <c r="AV34" s="110">
        <f t="shared" ref="AV34" si="53">SUM(AV14,AV18,AV22,AV26,AV30)</f>
        <v>0</v>
      </c>
      <c r="AW34" s="111"/>
      <c r="AY34" s="112">
        <f>SUM(AY14,AY18,AY22,AY26,AY30)</f>
        <v>0</v>
      </c>
      <c r="AZ34" s="110">
        <f>SUM(AZ14,AZ18,AZ22,AZ26,AZ30)</f>
        <v>0</v>
      </c>
      <c r="BA34" s="110">
        <f t="shared" ref="BA34" si="54">SUM(BA14,BA18,BA22,BA26,BA30)</f>
        <v>0</v>
      </c>
      <c r="BB34" s="111"/>
    </row>
    <row r="35" spans="2:54" ht="29.25" customHeight="1" x14ac:dyDescent="0.4">
      <c r="C35" s="98" t="s">
        <v>195</v>
      </c>
      <c r="D35" s="113" t="s">
        <v>185</v>
      </c>
      <c r="E35" s="101" t="s">
        <v>186</v>
      </c>
      <c r="F35" s="13">
        <f>SUM(F15,F19,F23,F27,F31)</f>
        <v>0</v>
      </c>
      <c r="G35" s="13">
        <f t="shared" ref="G35:H36" si="55">SUM(G15,G19,G23,G27,G31)</f>
        <v>0</v>
      </c>
      <c r="H35" s="13">
        <f t="shared" si="55"/>
        <v>0</v>
      </c>
      <c r="I35" s="102"/>
      <c r="K35" s="103">
        <f>SUM(K15,K19,K23,K27,K31)</f>
        <v>0</v>
      </c>
      <c r="L35" s="13">
        <f t="shared" ref="L35:M36" si="56">SUM(L15,L19,L23,L27,L31)</f>
        <v>0</v>
      </c>
      <c r="M35" s="13">
        <f t="shared" si="56"/>
        <v>0</v>
      </c>
      <c r="N35" s="102"/>
      <c r="P35" s="103">
        <f>SUM(P15,P19,P23,P27,P31)</f>
        <v>0</v>
      </c>
      <c r="Q35" s="13">
        <f t="shared" ref="Q35:R36" si="57">SUM(Q15,Q19,Q23,Q27,Q31)</f>
        <v>0</v>
      </c>
      <c r="R35" s="13">
        <f t="shared" si="57"/>
        <v>0</v>
      </c>
      <c r="S35" s="102"/>
      <c r="U35" s="103">
        <f>SUM(U15,U19,U23,U27,U31)</f>
        <v>0</v>
      </c>
      <c r="V35" s="13">
        <f t="shared" ref="V35:W36" si="58">SUM(V15,V19,V23,V27,V31)</f>
        <v>0</v>
      </c>
      <c r="W35" s="13">
        <f t="shared" si="58"/>
        <v>0</v>
      </c>
      <c r="X35" s="102"/>
      <c r="Z35" s="103">
        <f>SUM(Z15,Z19,Z23,Z27,Z31)</f>
        <v>0</v>
      </c>
      <c r="AA35" s="13">
        <f t="shared" ref="AA35:AB36" si="59">SUM(AA15,AA19,AA23,AA27,AA31)</f>
        <v>0</v>
      </c>
      <c r="AB35" s="13">
        <f t="shared" si="59"/>
        <v>0</v>
      </c>
      <c r="AC35" s="102"/>
      <c r="AE35" s="103">
        <f>SUM(AE15,AE19,AE23,AE27,AE31)</f>
        <v>0</v>
      </c>
      <c r="AF35" s="13">
        <f t="shared" ref="AF35:AG36" si="60">SUM(AF15,AF19,AF23,AF27,AF31)</f>
        <v>0</v>
      </c>
      <c r="AG35" s="13">
        <f t="shared" si="60"/>
        <v>0</v>
      </c>
      <c r="AH35" s="102"/>
      <c r="AJ35" s="103">
        <f>SUM(AJ15,AJ19,AJ23,AJ27,AJ31)</f>
        <v>0</v>
      </c>
      <c r="AK35" s="13">
        <f t="shared" ref="AK35:AL36" si="61">SUM(AK15,AK19,AK23,AK27,AK31)</f>
        <v>0</v>
      </c>
      <c r="AL35" s="13">
        <f t="shared" si="61"/>
        <v>0</v>
      </c>
      <c r="AM35" s="102"/>
      <c r="AO35" s="103">
        <f>SUM(AO15,AO19,AO23,AO27,AO31)</f>
        <v>0</v>
      </c>
      <c r="AP35" s="13">
        <f t="shared" ref="AP35:AQ36" si="62">SUM(AP15,AP19,AP23,AP27,AP31)</f>
        <v>0</v>
      </c>
      <c r="AQ35" s="13">
        <f t="shared" si="62"/>
        <v>0</v>
      </c>
      <c r="AR35" s="102"/>
      <c r="AT35" s="103">
        <f>SUM(AT15,AT19,AT23,AT27,AT31)</f>
        <v>0</v>
      </c>
      <c r="AU35" s="13">
        <f t="shared" ref="AU35:AV36" si="63">SUM(AU15,AU19,AU23,AU27,AU31)</f>
        <v>0</v>
      </c>
      <c r="AV35" s="13">
        <f t="shared" si="63"/>
        <v>0</v>
      </c>
      <c r="AW35" s="102"/>
      <c r="AY35" s="103">
        <f>SUM(AY15,AY19,AY23,AY27,AY31)</f>
        <v>0</v>
      </c>
      <c r="AZ35" s="13">
        <f t="shared" ref="AZ35:BA36" si="64">SUM(AZ15,AZ19,AZ23,AZ27,AZ31)</f>
        <v>0</v>
      </c>
      <c r="BA35" s="13">
        <f t="shared" si="64"/>
        <v>0</v>
      </c>
      <c r="BB35" s="102"/>
    </row>
    <row r="36" spans="2:54" ht="29.25" customHeight="1" x14ac:dyDescent="0.4">
      <c r="C36" s="98" t="s">
        <v>195</v>
      </c>
      <c r="D36" s="113" t="s">
        <v>187</v>
      </c>
      <c r="E36" s="101" t="s">
        <v>188</v>
      </c>
      <c r="F36" s="13">
        <f>SUM(F16,F20,F24,F28,F32)</f>
        <v>0</v>
      </c>
      <c r="G36" s="13">
        <f t="shared" si="55"/>
        <v>0</v>
      </c>
      <c r="H36" s="13">
        <f t="shared" si="55"/>
        <v>0</v>
      </c>
      <c r="I36" s="102"/>
      <c r="K36" s="103">
        <f>SUM(K16,K20,K24,K28,K32)</f>
        <v>0</v>
      </c>
      <c r="L36" s="13">
        <f t="shared" si="56"/>
        <v>0</v>
      </c>
      <c r="M36" s="13">
        <f t="shared" si="56"/>
        <v>0</v>
      </c>
      <c r="N36" s="102"/>
      <c r="P36" s="103">
        <f>SUM(P16,P20,P24,P28,P32)</f>
        <v>0</v>
      </c>
      <c r="Q36" s="13">
        <f t="shared" si="57"/>
        <v>0</v>
      </c>
      <c r="R36" s="13">
        <f t="shared" si="57"/>
        <v>0</v>
      </c>
      <c r="S36" s="102"/>
      <c r="U36" s="103">
        <f>SUM(U16,U20,U24,U28,U32)</f>
        <v>0</v>
      </c>
      <c r="V36" s="13">
        <f t="shared" si="58"/>
        <v>0</v>
      </c>
      <c r="W36" s="13">
        <f t="shared" si="58"/>
        <v>0</v>
      </c>
      <c r="X36" s="102"/>
      <c r="Z36" s="103">
        <f>SUM(Z16,Z20,Z24,Z28,Z32)</f>
        <v>0</v>
      </c>
      <c r="AA36" s="13">
        <f t="shared" si="59"/>
        <v>0</v>
      </c>
      <c r="AB36" s="13">
        <f t="shared" si="59"/>
        <v>0</v>
      </c>
      <c r="AC36" s="102"/>
      <c r="AE36" s="103">
        <f>SUM(AE16,AE20,AE24,AE28,AE32)</f>
        <v>0</v>
      </c>
      <c r="AF36" s="13">
        <f t="shared" si="60"/>
        <v>0</v>
      </c>
      <c r="AG36" s="13">
        <f t="shared" si="60"/>
        <v>0</v>
      </c>
      <c r="AH36" s="102"/>
      <c r="AJ36" s="103">
        <f>SUM(AJ16,AJ20,AJ24,AJ28,AJ32)</f>
        <v>0</v>
      </c>
      <c r="AK36" s="13">
        <f t="shared" si="61"/>
        <v>0</v>
      </c>
      <c r="AL36" s="13">
        <f t="shared" si="61"/>
        <v>0</v>
      </c>
      <c r="AM36" s="102"/>
      <c r="AO36" s="103">
        <f>SUM(AO16,AO20,AO24,AO28,AO32)</f>
        <v>0</v>
      </c>
      <c r="AP36" s="13">
        <f t="shared" si="62"/>
        <v>0</v>
      </c>
      <c r="AQ36" s="13">
        <f t="shared" si="62"/>
        <v>0</v>
      </c>
      <c r="AR36" s="102"/>
      <c r="AT36" s="103">
        <f>SUM(AT16,AT20,AT24,AT28,AT32)</f>
        <v>0</v>
      </c>
      <c r="AU36" s="13">
        <f t="shared" si="63"/>
        <v>0</v>
      </c>
      <c r="AV36" s="13">
        <f t="shared" si="63"/>
        <v>0</v>
      </c>
      <c r="AW36" s="102"/>
      <c r="AY36" s="103">
        <f>SUM(AY16,AY20,AY24,AY28,AY32)</f>
        <v>0</v>
      </c>
      <c r="AZ36" s="13">
        <f t="shared" si="64"/>
        <v>0</v>
      </c>
      <c r="BA36" s="13">
        <f t="shared" si="64"/>
        <v>0</v>
      </c>
      <c r="BB36" s="102"/>
    </row>
    <row r="37" spans="2:54" ht="29.25" customHeight="1" x14ac:dyDescent="0.4">
      <c r="C37" s="99" t="s">
        <v>195</v>
      </c>
      <c r="D37" s="114" t="s">
        <v>189</v>
      </c>
      <c r="E37" s="115" t="s">
        <v>190</v>
      </c>
      <c r="F37" s="116">
        <f>SUM(F34:F36)</f>
        <v>0</v>
      </c>
      <c r="G37" s="116">
        <f t="shared" ref="G37" si="65">SUM(G34:G36)</f>
        <v>0</v>
      </c>
      <c r="H37" s="116">
        <f>SUM(H34:H36)</f>
        <v>0</v>
      </c>
      <c r="I37" s="117"/>
      <c r="K37" s="118">
        <f>SUM(K34:K36)</f>
        <v>0</v>
      </c>
      <c r="L37" s="116">
        <f t="shared" ref="L37" si="66">SUM(L34:L36)</f>
        <v>0</v>
      </c>
      <c r="M37" s="116">
        <f>SUM(M34:M36)</f>
        <v>0</v>
      </c>
      <c r="N37" s="117"/>
      <c r="P37" s="118">
        <f>SUM(P34:P36)</f>
        <v>0</v>
      </c>
      <c r="Q37" s="116">
        <f t="shared" ref="Q37" si="67">SUM(Q34:Q36)</f>
        <v>0</v>
      </c>
      <c r="R37" s="116">
        <f>SUM(R34:R36)</f>
        <v>0</v>
      </c>
      <c r="S37" s="117"/>
      <c r="U37" s="118">
        <f>SUM(U34:U36)</f>
        <v>0</v>
      </c>
      <c r="V37" s="116">
        <f t="shared" ref="V37" si="68">SUM(V34:V36)</f>
        <v>0</v>
      </c>
      <c r="W37" s="116">
        <f>SUM(W34:W36)</f>
        <v>0</v>
      </c>
      <c r="X37" s="117"/>
      <c r="Z37" s="118">
        <f>SUM(Z34:Z36)</f>
        <v>0</v>
      </c>
      <c r="AA37" s="116">
        <f t="shared" ref="AA37" si="69">SUM(AA34:AA36)</f>
        <v>0</v>
      </c>
      <c r="AB37" s="116">
        <f>SUM(AB34:AB36)</f>
        <v>0</v>
      </c>
      <c r="AC37" s="117"/>
      <c r="AE37" s="118">
        <f>SUM(AE34:AE36)</f>
        <v>0</v>
      </c>
      <c r="AF37" s="116">
        <f t="shared" ref="AF37" si="70">SUM(AF34:AF36)</f>
        <v>0</v>
      </c>
      <c r="AG37" s="116">
        <f>SUM(AG34:AG36)</f>
        <v>0</v>
      </c>
      <c r="AH37" s="117"/>
      <c r="AJ37" s="118">
        <f>SUM(AJ34:AJ36)</f>
        <v>0</v>
      </c>
      <c r="AK37" s="116">
        <f t="shared" ref="AK37" si="71">SUM(AK34:AK36)</f>
        <v>0</v>
      </c>
      <c r="AL37" s="116">
        <f>SUM(AL34:AL36)</f>
        <v>0</v>
      </c>
      <c r="AM37" s="117"/>
      <c r="AO37" s="118">
        <f>SUM(AO34:AO36)</f>
        <v>0</v>
      </c>
      <c r="AP37" s="116">
        <f t="shared" ref="AP37" si="72">SUM(AP34:AP36)</f>
        <v>0</v>
      </c>
      <c r="AQ37" s="116">
        <f>SUM(AQ34:AQ36)</f>
        <v>0</v>
      </c>
      <c r="AR37" s="117"/>
      <c r="AT37" s="118">
        <f>SUM(AT34:AT36)</f>
        <v>0</v>
      </c>
      <c r="AU37" s="116">
        <f t="shared" ref="AU37" si="73">SUM(AU34:AU36)</f>
        <v>0</v>
      </c>
      <c r="AV37" s="116">
        <f>SUM(AV34:AV36)</f>
        <v>0</v>
      </c>
      <c r="AW37" s="117"/>
      <c r="AY37" s="118">
        <f>SUM(AY34:AY36)</f>
        <v>0</v>
      </c>
      <c r="AZ37" s="116">
        <f t="shared" ref="AZ37" si="74">SUM(AZ34:AZ36)</f>
        <v>0</v>
      </c>
      <c r="BA37" s="116">
        <f>SUM(BA34:BA36)</f>
        <v>0</v>
      </c>
      <c r="BB37" s="117"/>
    </row>
    <row r="40" spans="2:54" ht="19.5" x14ac:dyDescent="0.4">
      <c r="B40" s="22" t="s">
        <v>196</v>
      </c>
      <c r="I40" s="3" t="s">
        <v>175</v>
      </c>
    </row>
    <row r="41" spans="2:54" x14ac:dyDescent="0.4">
      <c r="F41" s="181" t="str">
        <f>"事業者名："&amp;_xlfn.CONCAT(①申請者情報!$D$8)</f>
        <v>事業者名：</v>
      </c>
      <c r="G41" s="182"/>
      <c r="H41" s="182"/>
      <c r="I41" s="183"/>
    </row>
    <row r="42" spans="2:54" ht="36" x14ac:dyDescent="0.4">
      <c r="B42" s="2"/>
      <c r="C42" s="88" t="s">
        <v>176</v>
      </c>
      <c r="D42" s="89" t="s">
        <v>177</v>
      </c>
      <c r="E42" s="90"/>
      <c r="F42" s="91" t="s">
        <v>178</v>
      </c>
      <c r="G42" s="91" t="s">
        <v>179</v>
      </c>
      <c r="H42" s="91" t="s">
        <v>180</v>
      </c>
      <c r="I42" s="92" t="s">
        <v>181</v>
      </c>
    </row>
    <row r="43" spans="2:54" ht="28.5" customHeight="1" x14ac:dyDescent="0.4">
      <c r="C43" s="94" t="s">
        <v>182</v>
      </c>
      <c r="D43" s="29" t="s">
        <v>183</v>
      </c>
      <c r="E43" s="95" t="s">
        <v>184</v>
      </c>
      <c r="F43" s="96">
        <f t="shared" ref="F43:H45" si="75">SUM(F14,K14,P14,U14,Z14,AE14,AJ14,AO14,AT14,AY14)</f>
        <v>0</v>
      </c>
      <c r="G43" s="96">
        <f t="shared" si="75"/>
        <v>0</v>
      </c>
      <c r="H43" s="96">
        <f t="shared" si="75"/>
        <v>0</v>
      </c>
      <c r="I43" s="97" t="str">
        <f t="shared" ref="I43:I66" si="76">_xlfn.CONCAT(I14)</f>
        <v/>
      </c>
    </row>
    <row r="44" spans="2:54" ht="28.5" customHeight="1" x14ac:dyDescent="0.4">
      <c r="C44" s="98" t="s">
        <v>182</v>
      </c>
      <c r="D44" s="29" t="s">
        <v>185</v>
      </c>
      <c r="E44" s="95" t="s">
        <v>186</v>
      </c>
      <c r="F44" s="96">
        <f t="shared" si="75"/>
        <v>0</v>
      </c>
      <c r="G44" s="96">
        <f t="shared" si="75"/>
        <v>0</v>
      </c>
      <c r="H44" s="96">
        <f t="shared" si="75"/>
        <v>0</v>
      </c>
      <c r="I44" s="97" t="str">
        <f t="shared" si="76"/>
        <v/>
      </c>
    </row>
    <row r="45" spans="2:54" ht="28.5" customHeight="1" x14ac:dyDescent="0.4">
      <c r="C45" s="98" t="s">
        <v>182</v>
      </c>
      <c r="D45" s="29" t="s">
        <v>187</v>
      </c>
      <c r="E45" s="95" t="s">
        <v>188</v>
      </c>
      <c r="F45" s="96">
        <f t="shared" si="75"/>
        <v>0</v>
      </c>
      <c r="G45" s="96">
        <f t="shared" si="75"/>
        <v>0</v>
      </c>
      <c r="H45" s="96">
        <f t="shared" si="75"/>
        <v>0</v>
      </c>
      <c r="I45" s="97" t="str">
        <f t="shared" si="76"/>
        <v/>
      </c>
    </row>
    <row r="46" spans="2:54" ht="28.5" customHeight="1" x14ac:dyDescent="0.4">
      <c r="C46" s="99" t="s">
        <v>182</v>
      </c>
      <c r="D46" s="100" t="s">
        <v>189</v>
      </c>
      <c r="E46" s="101" t="s">
        <v>190</v>
      </c>
      <c r="F46" s="13">
        <f>SUM(F43:F45)</f>
        <v>0</v>
      </c>
      <c r="G46" s="13">
        <f t="shared" ref="G46:H46" si="77">SUM(G43:G45)</f>
        <v>0</v>
      </c>
      <c r="H46" s="13">
        <f t="shared" si="77"/>
        <v>0</v>
      </c>
      <c r="I46" s="102" t="str">
        <f t="shared" si="76"/>
        <v/>
      </c>
    </row>
    <row r="47" spans="2:54" ht="28.5" customHeight="1" x14ac:dyDescent="0.4">
      <c r="C47" s="94" t="s">
        <v>191</v>
      </c>
      <c r="D47" s="29" t="s">
        <v>183</v>
      </c>
      <c r="E47" s="95" t="s">
        <v>184</v>
      </c>
      <c r="F47" s="96">
        <f t="shared" ref="F47:H49" si="78">SUM(F18,K18,P18,U18,Z18,AE18,AJ18,AO18,AT18,AY18)</f>
        <v>0</v>
      </c>
      <c r="G47" s="96">
        <f t="shared" si="78"/>
        <v>0</v>
      </c>
      <c r="H47" s="96">
        <f t="shared" si="78"/>
        <v>0</v>
      </c>
      <c r="I47" s="97" t="str">
        <f t="shared" si="76"/>
        <v/>
      </c>
    </row>
    <row r="48" spans="2:54" ht="28.5" customHeight="1" x14ac:dyDescent="0.4">
      <c r="C48" s="98" t="s">
        <v>191</v>
      </c>
      <c r="D48" s="29" t="s">
        <v>185</v>
      </c>
      <c r="E48" s="95" t="s">
        <v>186</v>
      </c>
      <c r="F48" s="96">
        <f t="shared" si="78"/>
        <v>0</v>
      </c>
      <c r="G48" s="96">
        <f t="shared" si="78"/>
        <v>0</v>
      </c>
      <c r="H48" s="96">
        <f t="shared" si="78"/>
        <v>0</v>
      </c>
      <c r="I48" s="97" t="str">
        <f t="shared" si="76"/>
        <v/>
      </c>
    </row>
    <row r="49" spans="3:9" ht="28.5" customHeight="1" x14ac:dyDescent="0.4">
      <c r="C49" s="98" t="s">
        <v>191</v>
      </c>
      <c r="D49" s="29" t="s">
        <v>187</v>
      </c>
      <c r="E49" s="95" t="s">
        <v>188</v>
      </c>
      <c r="F49" s="96">
        <f t="shared" si="78"/>
        <v>0</v>
      </c>
      <c r="G49" s="96">
        <f t="shared" si="78"/>
        <v>0</v>
      </c>
      <c r="H49" s="96">
        <f t="shared" si="78"/>
        <v>0</v>
      </c>
      <c r="I49" s="97" t="str">
        <f t="shared" si="76"/>
        <v/>
      </c>
    </row>
    <row r="50" spans="3:9" ht="28.5" customHeight="1" x14ac:dyDescent="0.4">
      <c r="C50" s="99" t="s">
        <v>191</v>
      </c>
      <c r="D50" s="100" t="s">
        <v>189</v>
      </c>
      <c r="E50" s="101" t="s">
        <v>190</v>
      </c>
      <c r="F50" s="13">
        <f>SUM(F47:F49)</f>
        <v>0</v>
      </c>
      <c r="G50" s="13">
        <f t="shared" ref="G50:H50" si="79">SUM(G47:G49)</f>
        <v>0</v>
      </c>
      <c r="H50" s="13">
        <f t="shared" si="79"/>
        <v>0</v>
      </c>
      <c r="I50" s="102" t="str">
        <f t="shared" si="76"/>
        <v/>
      </c>
    </row>
    <row r="51" spans="3:9" ht="28.5" customHeight="1" x14ac:dyDescent="0.4">
      <c r="C51" s="94" t="s">
        <v>192</v>
      </c>
      <c r="D51" s="29" t="s">
        <v>183</v>
      </c>
      <c r="E51" s="95" t="s">
        <v>184</v>
      </c>
      <c r="F51" s="96">
        <f t="shared" ref="F51:H53" si="80">SUM(F22,K22,P22,U22,Z22,AE22,AJ22,AO22,AT22,AY22)</f>
        <v>0</v>
      </c>
      <c r="G51" s="96">
        <f t="shared" si="80"/>
        <v>0</v>
      </c>
      <c r="H51" s="96">
        <f t="shared" si="80"/>
        <v>0</v>
      </c>
      <c r="I51" s="97" t="str">
        <f t="shared" si="76"/>
        <v/>
      </c>
    </row>
    <row r="52" spans="3:9" ht="28.5" customHeight="1" x14ac:dyDescent="0.4">
      <c r="C52" s="98" t="s">
        <v>192</v>
      </c>
      <c r="D52" s="29" t="s">
        <v>185</v>
      </c>
      <c r="E52" s="95" t="s">
        <v>186</v>
      </c>
      <c r="F52" s="96">
        <f t="shared" si="80"/>
        <v>0</v>
      </c>
      <c r="G52" s="96">
        <f t="shared" si="80"/>
        <v>0</v>
      </c>
      <c r="H52" s="96">
        <f t="shared" si="80"/>
        <v>0</v>
      </c>
      <c r="I52" s="97" t="str">
        <f t="shared" si="76"/>
        <v/>
      </c>
    </row>
    <row r="53" spans="3:9" ht="28.5" customHeight="1" x14ac:dyDescent="0.4">
      <c r="C53" s="98" t="s">
        <v>192</v>
      </c>
      <c r="D53" s="29" t="s">
        <v>187</v>
      </c>
      <c r="E53" s="95" t="s">
        <v>188</v>
      </c>
      <c r="F53" s="96">
        <f t="shared" si="80"/>
        <v>0</v>
      </c>
      <c r="G53" s="96">
        <f t="shared" si="80"/>
        <v>0</v>
      </c>
      <c r="H53" s="96">
        <f t="shared" si="80"/>
        <v>0</v>
      </c>
      <c r="I53" s="97" t="str">
        <f t="shared" si="76"/>
        <v/>
      </c>
    </row>
    <row r="54" spans="3:9" ht="28.5" customHeight="1" x14ac:dyDescent="0.4">
      <c r="C54" s="99" t="s">
        <v>192</v>
      </c>
      <c r="D54" s="100" t="s">
        <v>189</v>
      </c>
      <c r="E54" s="101" t="s">
        <v>190</v>
      </c>
      <c r="F54" s="13">
        <f>SUM(F51:F53)</f>
        <v>0</v>
      </c>
      <c r="G54" s="13">
        <f t="shared" ref="G54" si="81">SUM(G51:G53)</f>
        <v>0</v>
      </c>
      <c r="H54" s="13">
        <f>SUM(H51:H53)</f>
        <v>0</v>
      </c>
      <c r="I54" s="102" t="str">
        <f t="shared" si="76"/>
        <v/>
      </c>
    </row>
    <row r="55" spans="3:9" ht="28.5" customHeight="1" x14ac:dyDescent="0.4">
      <c r="C55" s="94" t="s">
        <v>193</v>
      </c>
      <c r="D55" s="29" t="s">
        <v>183</v>
      </c>
      <c r="E55" s="95" t="s">
        <v>184</v>
      </c>
      <c r="F55" s="96">
        <f t="shared" ref="F55:H57" si="82">SUM(F26,K26,P26,U26,Z26,AE26,AJ26,AO26,AT26,AY26)</f>
        <v>0</v>
      </c>
      <c r="G55" s="96">
        <f t="shared" si="82"/>
        <v>0</v>
      </c>
      <c r="H55" s="96">
        <f t="shared" si="82"/>
        <v>0</v>
      </c>
      <c r="I55" s="97" t="str">
        <f t="shared" si="76"/>
        <v/>
      </c>
    </row>
    <row r="56" spans="3:9" ht="28.5" customHeight="1" x14ac:dyDescent="0.4">
      <c r="C56" s="98" t="s">
        <v>193</v>
      </c>
      <c r="D56" s="29" t="s">
        <v>185</v>
      </c>
      <c r="E56" s="95" t="s">
        <v>186</v>
      </c>
      <c r="F56" s="96">
        <f t="shared" si="82"/>
        <v>0</v>
      </c>
      <c r="G56" s="96">
        <f t="shared" si="82"/>
        <v>0</v>
      </c>
      <c r="H56" s="96">
        <f t="shared" si="82"/>
        <v>0</v>
      </c>
      <c r="I56" s="97" t="str">
        <f t="shared" si="76"/>
        <v/>
      </c>
    </row>
    <row r="57" spans="3:9" ht="28.5" customHeight="1" x14ac:dyDescent="0.4">
      <c r="C57" s="98" t="s">
        <v>193</v>
      </c>
      <c r="D57" s="29" t="s">
        <v>187</v>
      </c>
      <c r="E57" s="95" t="s">
        <v>188</v>
      </c>
      <c r="F57" s="96">
        <f t="shared" si="82"/>
        <v>0</v>
      </c>
      <c r="G57" s="96">
        <f t="shared" si="82"/>
        <v>0</v>
      </c>
      <c r="H57" s="96">
        <f t="shared" si="82"/>
        <v>0</v>
      </c>
      <c r="I57" s="97" t="str">
        <f t="shared" si="76"/>
        <v/>
      </c>
    </row>
    <row r="58" spans="3:9" ht="28.5" customHeight="1" x14ac:dyDescent="0.4">
      <c r="C58" s="99" t="s">
        <v>193</v>
      </c>
      <c r="D58" s="100" t="s">
        <v>189</v>
      </c>
      <c r="E58" s="101" t="s">
        <v>190</v>
      </c>
      <c r="F58" s="13">
        <f>SUM(F55:F57)</f>
        <v>0</v>
      </c>
      <c r="G58" s="13">
        <f t="shared" ref="G58" si="83">SUM(G55:G57)</f>
        <v>0</v>
      </c>
      <c r="H58" s="13">
        <f>SUM(H55:H57)</f>
        <v>0</v>
      </c>
      <c r="I58" s="102" t="str">
        <f t="shared" si="76"/>
        <v/>
      </c>
    </row>
    <row r="59" spans="3:9" ht="28.5" customHeight="1" x14ac:dyDescent="0.4">
      <c r="C59" s="94" t="s">
        <v>194</v>
      </c>
      <c r="D59" s="29" t="s">
        <v>183</v>
      </c>
      <c r="E59" s="95" t="s">
        <v>184</v>
      </c>
      <c r="F59" s="96">
        <f t="shared" ref="F59:H61" si="84">SUM(F30,K30,P30,U30,Z30,AE30,AJ30,AO30,AT30,AY30)</f>
        <v>0</v>
      </c>
      <c r="G59" s="96">
        <f t="shared" si="84"/>
        <v>0</v>
      </c>
      <c r="H59" s="96">
        <f t="shared" si="84"/>
        <v>0</v>
      </c>
      <c r="I59" s="104" t="str">
        <f t="shared" si="76"/>
        <v/>
      </c>
    </row>
    <row r="60" spans="3:9" ht="28.5" customHeight="1" x14ac:dyDescent="0.4">
      <c r="C60" s="98" t="s">
        <v>194</v>
      </c>
      <c r="D60" s="29" t="s">
        <v>185</v>
      </c>
      <c r="E60" s="95" t="s">
        <v>186</v>
      </c>
      <c r="F60" s="96">
        <f t="shared" si="84"/>
        <v>0</v>
      </c>
      <c r="G60" s="96">
        <f t="shared" si="84"/>
        <v>0</v>
      </c>
      <c r="H60" s="96">
        <f t="shared" si="84"/>
        <v>0</v>
      </c>
      <c r="I60" s="97" t="str">
        <f t="shared" si="76"/>
        <v/>
      </c>
    </row>
    <row r="61" spans="3:9" ht="28.5" customHeight="1" x14ac:dyDescent="0.4">
      <c r="C61" s="98" t="s">
        <v>194</v>
      </c>
      <c r="D61" s="29" t="s">
        <v>187</v>
      </c>
      <c r="E61" s="95" t="s">
        <v>188</v>
      </c>
      <c r="F61" s="96">
        <f t="shared" si="84"/>
        <v>0</v>
      </c>
      <c r="G61" s="96">
        <f t="shared" si="84"/>
        <v>0</v>
      </c>
      <c r="H61" s="96">
        <f t="shared" si="84"/>
        <v>0</v>
      </c>
      <c r="I61" s="97" t="str">
        <f t="shared" si="76"/>
        <v/>
      </c>
    </row>
    <row r="62" spans="3:9" ht="28.5" customHeight="1" x14ac:dyDescent="0.4">
      <c r="C62" s="105" t="s">
        <v>194</v>
      </c>
      <c r="D62" s="106" t="s">
        <v>189</v>
      </c>
      <c r="E62" s="136" t="s">
        <v>190</v>
      </c>
      <c r="F62" s="13">
        <f>SUM(F59:F61)</f>
        <v>0</v>
      </c>
      <c r="G62" s="13">
        <f>SUM(G59:G61)</f>
        <v>0</v>
      </c>
      <c r="H62" s="13">
        <f>SUM(H59:H61)</f>
        <v>0</v>
      </c>
      <c r="I62" s="107" t="str">
        <f t="shared" si="76"/>
        <v/>
      </c>
    </row>
    <row r="63" spans="3:9" ht="28.5" customHeight="1" x14ac:dyDescent="0.4">
      <c r="C63" s="108" t="s">
        <v>195</v>
      </c>
      <c r="D63" s="109" t="s">
        <v>183</v>
      </c>
      <c r="E63" s="135" t="s">
        <v>184</v>
      </c>
      <c r="F63" s="110">
        <f>SUM(F43,F47,F51,F55,F59)</f>
        <v>0</v>
      </c>
      <c r="G63" s="110">
        <f>SUM(G43,G47,G51,G55,G59)</f>
        <v>0</v>
      </c>
      <c r="H63" s="110">
        <f t="shared" ref="H63" si="85">SUM(H43,H47,H51,H55,H59)</f>
        <v>0</v>
      </c>
      <c r="I63" s="111" t="str">
        <f t="shared" si="76"/>
        <v/>
      </c>
    </row>
    <row r="64" spans="3:9" ht="28.5" customHeight="1" x14ac:dyDescent="0.4">
      <c r="C64" s="98" t="s">
        <v>195</v>
      </c>
      <c r="D64" s="113" t="s">
        <v>185</v>
      </c>
      <c r="E64" s="101" t="s">
        <v>186</v>
      </c>
      <c r="F64" s="13">
        <f>SUM(F44,F48,F52,F56,F60)</f>
        <v>0</v>
      </c>
      <c r="G64" s="13">
        <f t="shared" ref="G64:H65" si="86">SUM(G44,G48,G52,G56,G60)</f>
        <v>0</v>
      </c>
      <c r="H64" s="13">
        <f t="shared" si="86"/>
        <v>0</v>
      </c>
      <c r="I64" s="102" t="str">
        <f t="shared" si="76"/>
        <v/>
      </c>
    </row>
    <row r="65" spans="2:9" ht="28.5" customHeight="1" x14ac:dyDescent="0.4">
      <c r="C65" s="98" t="s">
        <v>195</v>
      </c>
      <c r="D65" s="113" t="s">
        <v>187</v>
      </c>
      <c r="E65" s="101" t="s">
        <v>188</v>
      </c>
      <c r="F65" s="13">
        <f>SUM(F45,F49,F53,F57,F61)</f>
        <v>0</v>
      </c>
      <c r="G65" s="13">
        <f t="shared" si="86"/>
        <v>0</v>
      </c>
      <c r="H65" s="13">
        <f t="shared" si="86"/>
        <v>0</v>
      </c>
      <c r="I65" s="102" t="str">
        <f t="shared" si="76"/>
        <v/>
      </c>
    </row>
    <row r="66" spans="2:9" ht="28.5" customHeight="1" x14ac:dyDescent="0.4">
      <c r="C66" s="99" t="s">
        <v>195</v>
      </c>
      <c r="D66" s="114" t="s">
        <v>189</v>
      </c>
      <c r="E66" s="115" t="s">
        <v>190</v>
      </c>
      <c r="F66" s="116">
        <f>SUM(F63:F65)</f>
        <v>0</v>
      </c>
      <c r="G66" s="116">
        <f t="shared" ref="G66" si="87">SUM(G63:G65)</f>
        <v>0</v>
      </c>
      <c r="H66" s="116">
        <f>SUM(H63:H65)</f>
        <v>0</v>
      </c>
      <c r="I66" s="117" t="str">
        <f t="shared" si="76"/>
        <v/>
      </c>
    </row>
    <row r="67" spans="2:9" ht="29.25" customHeight="1" x14ac:dyDescent="0.4">
      <c r="C67" s="131" t="s">
        <v>197</v>
      </c>
      <c r="D67" s="132"/>
      <c r="E67" s="133"/>
      <c r="F67" s="129"/>
      <c r="G67" s="129">
        <f>SUM(G46,G50,G54)</f>
        <v>0</v>
      </c>
      <c r="H67" s="129"/>
      <c r="I67" s="130"/>
    </row>
    <row r="68" spans="2:9" x14ac:dyDescent="0.4">
      <c r="G68" s="126"/>
    </row>
    <row r="69" spans="2:9" x14ac:dyDescent="0.4">
      <c r="G69" s="126"/>
    </row>
    <row r="70" spans="2:9" ht="19.5" x14ac:dyDescent="0.4">
      <c r="B70" s="22" t="s">
        <v>151</v>
      </c>
    </row>
    <row r="71" spans="2:9" x14ac:dyDescent="0.4">
      <c r="C71" s="1" t="s">
        <v>198</v>
      </c>
    </row>
    <row r="72" spans="2:9" x14ac:dyDescent="0.4">
      <c r="C72" s="33" t="s">
        <v>199</v>
      </c>
      <c r="D72" s="33">
        <f>IF(SUM(G17,G21,G25)&gt;=500000,1,0)</f>
        <v>0</v>
      </c>
    </row>
    <row r="73" spans="2:9" x14ac:dyDescent="0.4">
      <c r="C73" s="33" t="s">
        <v>200</v>
      </c>
      <c r="D73" s="33">
        <f>IF(SUM(L17,L21,L25)&gt;=500000,1,0)</f>
        <v>0</v>
      </c>
    </row>
    <row r="74" spans="2:9" x14ac:dyDescent="0.4">
      <c r="C74" s="33" t="s">
        <v>201</v>
      </c>
      <c r="D74" s="33">
        <f>IF(SUM(Q17,Q21,Q25)&gt;=500000,1,0)</f>
        <v>0</v>
      </c>
    </row>
    <row r="75" spans="2:9" x14ac:dyDescent="0.4">
      <c r="C75" s="33" t="s">
        <v>202</v>
      </c>
      <c r="D75" s="33">
        <f>IF(SUM(V17,V21,V25)&gt;=500000,1,0)</f>
        <v>0</v>
      </c>
    </row>
    <row r="76" spans="2:9" x14ac:dyDescent="0.4">
      <c r="C76" s="33" t="s">
        <v>203</v>
      </c>
      <c r="D76" s="33">
        <f>IF(SUM(AA17,AA21,AA25)&gt;=500000,1,0)</f>
        <v>0</v>
      </c>
    </row>
    <row r="77" spans="2:9" x14ac:dyDescent="0.4">
      <c r="C77" s="33" t="s">
        <v>204</v>
      </c>
      <c r="D77" s="33">
        <f>IF(SUM(AF17,AF21,AF25)&gt;=500000,1,0)</f>
        <v>0</v>
      </c>
    </row>
    <row r="78" spans="2:9" x14ac:dyDescent="0.4">
      <c r="C78" s="33" t="s">
        <v>205</v>
      </c>
      <c r="D78" s="33">
        <f>IF(SUM(AK17,AK21,AK25)&gt;=500000,1,0)</f>
        <v>0</v>
      </c>
    </row>
    <row r="79" spans="2:9" x14ac:dyDescent="0.4">
      <c r="C79" s="33" t="s">
        <v>206</v>
      </c>
      <c r="D79" s="33">
        <f>IF(SUM(AP17,AP21,AP25)&gt;=500000,1,0)</f>
        <v>0</v>
      </c>
    </row>
    <row r="80" spans="2:9" x14ac:dyDescent="0.4">
      <c r="C80" s="33" t="s">
        <v>207</v>
      </c>
      <c r="D80" s="33">
        <f>IF(SUM(AU17,AU21,AU25)&gt;=500000,1,0)</f>
        <v>0</v>
      </c>
    </row>
    <row r="81" spans="3:4" x14ac:dyDescent="0.4">
      <c r="C81" s="33" t="s">
        <v>208</v>
      </c>
      <c r="D81" s="33">
        <f>IF(SUM(AZ17,AZ21,AZ25)&gt;=500000,1,0)</f>
        <v>0</v>
      </c>
    </row>
    <row r="82" spans="3:4" x14ac:dyDescent="0.4">
      <c r="C82" s="41" t="s">
        <v>209</v>
      </c>
      <c r="D82" s="41">
        <f>SUM(D72:D81)</f>
        <v>0</v>
      </c>
    </row>
  </sheetData>
  <sheetProtection algorithmName="SHA-512" hashValue="E4QCyBjLSX507d/gkF2Na3QXxU0xQ3cCYmgQKJ7q494tX2138sejVjTQZvxn+RxtjyMhjTlJCIGLhNr0G5ui2A==" saltValue="4K6diKmeSeyYATtq/dX8Xg==" spinCount="100000" sheet="1" objects="1" scenarios="1"/>
  <phoneticPr fontId="1"/>
  <pageMargins left="0.23622047244094491" right="0.23622047244094491" top="0.74803149606299213" bottom="0.74803149606299213" header="0.31496062992125984" footer="0.31496062992125984"/>
  <pageSetup paperSize="9" scale="10" orientation="landscape" horizontalDpi="300" verticalDpi="0" r:id="rId1"/>
  <colBreaks count="1" manualBreakCount="1">
    <brk id="39"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9" id="{0D858360-C30B-4CD8-A8B9-7BE661214F74}">
            <xm:f>①申請者情報!$D$31=""</xm:f>
            <x14:dxf>
              <fill>
                <patternFill>
                  <bgColor theme="1" tint="0.499984740745262"/>
                </patternFill>
              </fill>
            </x14:dxf>
          </x14:cfRule>
          <xm:sqref>K14:N37</xm:sqref>
        </x14:conditionalFormatting>
        <x14:conditionalFormatting xmlns:xm="http://schemas.microsoft.com/office/excel/2006/main">
          <x14:cfRule type="expression" priority="8" id="{EECF600B-D140-4E86-AE62-0450155F293C}">
            <xm:f>①申請者情報!$D$33=""</xm:f>
            <x14:dxf>
              <fill>
                <patternFill>
                  <bgColor theme="1" tint="0.499984740745262"/>
                </patternFill>
              </fill>
            </x14:dxf>
          </x14:cfRule>
          <xm:sqref>P14:S37</xm:sqref>
        </x14:conditionalFormatting>
        <x14:conditionalFormatting xmlns:xm="http://schemas.microsoft.com/office/excel/2006/main">
          <x14:cfRule type="expression" priority="7" id="{4442CA04-8A61-4109-B079-F1543764823E}">
            <xm:f>①申請者情報!$D$35=""</xm:f>
            <x14:dxf>
              <fill>
                <patternFill>
                  <bgColor theme="1" tint="0.499984740745262"/>
                </patternFill>
              </fill>
            </x14:dxf>
          </x14:cfRule>
          <xm:sqref>U14:X37</xm:sqref>
        </x14:conditionalFormatting>
        <x14:conditionalFormatting xmlns:xm="http://schemas.microsoft.com/office/excel/2006/main">
          <x14:cfRule type="expression" priority="6" id="{EC44AE0B-DC9A-4608-855D-1B68FC44A785}">
            <xm:f>①申請者情報!$D$37=""</xm:f>
            <x14:dxf>
              <fill>
                <patternFill>
                  <bgColor theme="1" tint="0.499984740745262"/>
                </patternFill>
              </fill>
            </x14:dxf>
          </x14:cfRule>
          <xm:sqref>Z14:AC37</xm:sqref>
        </x14:conditionalFormatting>
        <x14:conditionalFormatting xmlns:xm="http://schemas.microsoft.com/office/excel/2006/main">
          <x14:cfRule type="expression" priority="5" id="{4E1AF61A-211F-4D90-87A1-3887B265E893}">
            <xm:f>①申請者情報!$D$39=""</xm:f>
            <x14:dxf>
              <fill>
                <patternFill>
                  <bgColor theme="1" tint="0.499984740745262"/>
                </patternFill>
              </fill>
            </x14:dxf>
          </x14:cfRule>
          <xm:sqref>AE14:AH37</xm:sqref>
        </x14:conditionalFormatting>
        <x14:conditionalFormatting xmlns:xm="http://schemas.microsoft.com/office/excel/2006/main">
          <x14:cfRule type="expression" priority="4" id="{AF7BF557-8552-40A7-A76F-7FFFCAFD8A6E}">
            <xm:f>①申請者情報!$D$41=""</xm:f>
            <x14:dxf>
              <fill>
                <patternFill>
                  <bgColor theme="1" tint="0.499984740745262"/>
                </patternFill>
              </fill>
            </x14:dxf>
          </x14:cfRule>
          <xm:sqref>AJ14:AM37</xm:sqref>
        </x14:conditionalFormatting>
        <x14:conditionalFormatting xmlns:xm="http://schemas.microsoft.com/office/excel/2006/main">
          <x14:cfRule type="expression" priority="3" id="{73F409A3-2937-4F1C-B4C1-518CB64FD381}">
            <xm:f>①申請者情報!$D$43=""</xm:f>
            <x14:dxf>
              <fill>
                <patternFill>
                  <bgColor theme="1" tint="0.499984740745262"/>
                </patternFill>
              </fill>
            </x14:dxf>
          </x14:cfRule>
          <xm:sqref>AO14:AR37</xm:sqref>
        </x14:conditionalFormatting>
        <x14:conditionalFormatting xmlns:xm="http://schemas.microsoft.com/office/excel/2006/main">
          <x14:cfRule type="expression" priority="2" id="{2780DF87-5BEC-411B-AFEA-DE9B6E5FE5D3}">
            <xm:f>①申請者情報!$D$45=""</xm:f>
            <x14:dxf>
              <fill>
                <patternFill>
                  <bgColor theme="1" tint="0.499984740745262"/>
                </patternFill>
              </fill>
            </x14:dxf>
          </x14:cfRule>
          <xm:sqref>AT14:AW37</xm:sqref>
        </x14:conditionalFormatting>
        <x14:conditionalFormatting xmlns:xm="http://schemas.microsoft.com/office/excel/2006/main">
          <x14:cfRule type="expression" priority="1" id="{16064F9F-00B8-44AF-90C8-AD549AD6418B}">
            <xm:f>①申請者情報!$D$47=""</xm:f>
            <x14:dxf>
              <fill>
                <patternFill>
                  <bgColor theme="1" tint="0.499984740745262"/>
                </patternFill>
              </fill>
            </x14:dxf>
          </x14:cfRule>
          <xm:sqref>AY14:BB37</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B9687-591C-4FF6-A8BF-83CFB0C3F7D2}">
  <sheetPr codeName="Sheet6">
    <tabColor theme="1"/>
  </sheetPr>
  <dimension ref="A1"/>
  <sheetViews>
    <sheetView view="pageBreakPreview" zoomScale="60" zoomScaleNormal="100" workbookViewId="0"/>
  </sheetViews>
  <sheetFormatPr defaultRowHeight="18.75" x14ac:dyDescent="0.4"/>
  <sheetData/>
  <sheetProtection algorithmName="SHA-512" hashValue="QR8v/KQIO1/tUzIwJB93bJfJVufB0uiy9NLC+wouzWNdV0vTtT97SmvkgKNBxm2xiE5pjU1ZiF+tFjF98sW5vw==" saltValue="0fvCbgPgTSvnGjZeSBvhZw==" spinCount="100000" sheet="1" objects="1" scenarios="1"/>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7A93DD-EB17-473C-8FCA-A670AB5D913E}">
  <sheetPr codeName="Sheet5">
    <tabColor theme="7" tint="0.79998168889431442"/>
    <pageSetUpPr fitToPage="1"/>
  </sheetPr>
  <dimension ref="A1:R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16" width="12.5" style="1" customWidth="1"/>
    <col min="17" max="17" width="9" style="1"/>
    <col min="18" max="21" width="12.5" style="1" customWidth="1"/>
    <col min="22" max="16384" width="9" style="1"/>
  </cols>
  <sheetData>
    <row r="1" spans="1:16" ht="14.45" customHeight="1" x14ac:dyDescent="0.4">
      <c r="A1" s="127" t="s">
        <v>404</v>
      </c>
    </row>
    <row r="2" spans="1:16" ht="7.5" customHeight="1" x14ac:dyDescent="0.4">
      <c r="A2" s="50"/>
    </row>
    <row r="3" spans="1:16" ht="24" x14ac:dyDescent="0.4">
      <c r="B3" s="87" t="s">
        <v>44</v>
      </c>
    </row>
    <row r="4" spans="1:16" ht="16.149999999999999" customHeight="1" thickBot="1" x14ac:dyDescent="0.45">
      <c r="B4" s="8"/>
      <c r="C4" s="8"/>
    </row>
    <row r="5" spans="1:16"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6" ht="16.149999999999999" customHeight="1" x14ac:dyDescent="0.4">
      <c r="B6" s="8"/>
      <c r="J6" s="80"/>
    </row>
    <row r="7" spans="1:16" ht="16.149999999999999" customHeight="1" x14ac:dyDescent="0.4">
      <c r="D7" s="37" t="s">
        <v>45</v>
      </c>
      <c r="E7" s="180" t="str">
        <f>IF(①申請者情報!$D$6="","",①申請者情報!$D$6)</f>
        <v/>
      </c>
      <c r="J7" s="80"/>
    </row>
    <row r="8" spans="1:16" ht="16.149999999999999" customHeight="1" x14ac:dyDescent="0.4">
      <c r="D8" s="37" t="s">
        <v>46</v>
      </c>
      <c r="E8" s="154" t="str">
        <f>IF(①申請者情報!$D$31="","",①申請者情報!$D$31)</f>
        <v/>
      </c>
      <c r="J8" s="80"/>
    </row>
    <row r="9" spans="1:16" ht="16.149999999999999" customHeight="1" x14ac:dyDescent="0.4">
      <c r="B9" s="8"/>
      <c r="D9" s="37" t="s">
        <v>47</v>
      </c>
      <c r="E9" s="167"/>
    </row>
    <row r="10" spans="1:16" ht="16.149999999999999" customHeight="1" x14ac:dyDescent="0.4">
      <c r="D10" s="37" t="s">
        <v>48</v>
      </c>
      <c r="E10" s="167"/>
      <c r="F10" s="63"/>
      <c r="G10" s="1" t="s">
        <v>49</v>
      </c>
    </row>
    <row r="11" spans="1:16" x14ac:dyDescent="0.4">
      <c r="C11" s="8"/>
      <c r="D11" s="37" t="s">
        <v>50</v>
      </c>
      <c r="G11" s="75" t="s">
        <v>51</v>
      </c>
      <c r="H11" s="75" t="s">
        <v>52</v>
      </c>
      <c r="I11" s="75" t="s">
        <v>53</v>
      </c>
      <c r="J11" s="161" t="s">
        <v>54</v>
      </c>
      <c r="K11" s="161"/>
      <c r="L11" s="161"/>
      <c r="M11" s="161"/>
      <c r="N11" s="161"/>
      <c r="O11" s="161"/>
      <c r="P11" s="161"/>
    </row>
    <row r="12" spans="1:16" x14ac:dyDescent="0.4">
      <c r="B12" s="8"/>
      <c r="D12" s="37" t="s">
        <v>55</v>
      </c>
      <c r="E12" s="168"/>
      <c r="G12" s="162" t="str">
        <f>IF($E$9="","",EDATE(H12,-12))</f>
        <v/>
      </c>
      <c r="H12" s="162" t="str">
        <f>IF($E$9="","",EDATE(I12,-12))</f>
        <v/>
      </c>
      <c r="I12" s="162" t="str">
        <f>IF($E$9="","",$E$9)</f>
        <v/>
      </c>
      <c r="J12" s="162" t="str">
        <f t="shared" ref="J12:P12" si="0">IF($E$9="","",EDATE(I12,12))</f>
        <v/>
      </c>
      <c r="K12" s="162" t="str">
        <f t="shared" si="0"/>
        <v/>
      </c>
      <c r="L12" s="162" t="str">
        <f t="shared" si="0"/>
        <v/>
      </c>
      <c r="M12" s="162" t="str">
        <f t="shared" si="0"/>
        <v/>
      </c>
      <c r="N12" s="162" t="str">
        <f t="shared" si="0"/>
        <v/>
      </c>
      <c r="O12" s="162" t="str">
        <f t="shared" si="0"/>
        <v/>
      </c>
      <c r="P12" s="162" t="str">
        <f t="shared" si="0"/>
        <v/>
      </c>
    </row>
    <row r="13" spans="1:16" x14ac:dyDescent="0.4">
      <c r="D13" s="1"/>
      <c r="E13" s="147" t="str">
        <f>IF(E12="","",IF(①申請者情報!$D$26="該当する",EDATE($E$12,12),$E$12))</f>
        <v/>
      </c>
      <c r="G13" s="137" t="str">
        <f>IFERROR(IF(AND(G12&lt;&gt;"",$E$13=G12),"基準年",IF($E$13&lt;G12,IF(YEAR(G12)-YEAR($E$13)&lt;4,"事業化報告"&amp;YEAR(G12)-YEAR($E$13)&amp;"年目","－"),"")),"")</f>
        <v/>
      </c>
      <c r="H13" s="137" t="str">
        <f t="shared" ref="H13:P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row>
    <row r="14" spans="1:16" ht="19.5" x14ac:dyDescent="0.4">
      <c r="B14" s="22" t="s">
        <v>56</v>
      </c>
      <c r="D14" s="1"/>
      <c r="F14" s="32"/>
    </row>
    <row r="15" spans="1:16" x14ac:dyDescent="0.35">
      <c r="B15" s="61">
        <f>MAX($B$14:B14)+1</f>
        <v>1</v>
      </c>
      <c r="C15" s="54" t="s">
        <v>57</v>
      </c>
      <c r="D15" s="30"/>
      <c r="E15" s="31"/>
      <c r="F15" s="31"/>
      <c r="G15" s="11"/>
      <c r="H15" s="11"/>
      <c r="I15" s="11"/>
      <c r="J15" s="11"/>
      <c r="K15" s="11"/>
      <c r="L15" s="11"/>
      <c r="M15" s="11"/>
      <c r="N15" s="11"/>
      <c r="O15" s="11"/>
      <c r="P15" s="11"/>
    </row>
    <row r="16" spans="1:16" ht="29.25" customHeight="1" x14ac:dyDescent="0.4">
      <c r="C16" s="141"/>
      <c r="D16" s="5" t="str">
        <f>MAX($B$15:B16)&amp;"-"&amp;COUNTA($D$15:D15)+1</f>
        <v>1-1</v>
      </c>
      <c r="E16" s="24" t="s">
        <v>58</v>
      </c>
      <c r="F16" s="25"/>
      <c r="G16" s="169"/>
      <c r="H16" s="169"/>
      <c r="I16" s="169"/>
      <c r="J16" s="21"/>
      <c r="K16" s="21"/>
      <c r="L16" s="21"/>
      <c r="M16" s="21"/>
      <c r="N16" s="21"/>
      <c r="O16" s="21"/>
      <c r="P16" s="21"/>
    </row>
    <row r="17" spans="2:16" ht="29.25" customHeight="1" x14ac:dyDescent="0.4">
      <c r="C17" s="9"/>
      <c r="D17" s="5" t="str">
        <f>MAX($B$15:B17)&amp;"-"&amp;COUNTA($D$15:D16)+1</f>
        <v>1-2</v>
      </c>
      <c r="E17" s="138" t="s">
        <v>59</v>
      </c>
      <c r="F17" s="23"/>
      <c r="G17" s="169"/>
      <c r="H17" s="169"/>
      <c r="I17" s="169"/>
      <c r="J17" s="21"/>
      <c r="K17" s="21"/>
      <c r="L17" s="21"/>
      <c r="M17" s="21"/>
      <c r="N17" s="21"/>
      <c r="O17" s="21"/>
      <c r="P17" s="21"/>
    </row>
    <row r="18" spans="2:16" ht="29.25" customHeight="1" x14ac:dyDescent="0.4">
      <c r="C18" s="9"/>
      <c r="D18" s="5" t="str">
        <f>MAX($B$15:B18)&amp;"-"&amp;COUNTA($D$15:D17)+1</f>
        <v>1-3</v>
      </c>
      <c r="E18" s="138" t="s">
        <v>60</v>
      </c>
      <c r="F18" s="23"/>
      <c r="G18" s="169"/>
      <c r="H18" s="169"/>
      <c r="I18" s="169"/>
      <c r="J18" s="21"/>
      <c r="K18" s="21"/>
      <c r="L18" s="21"/>
      <c r="M18" s="21"/>
      <c r="N18" s="21"/>
      <c r="O18" s="21"/>
      <c r="P18" s="21"/>
    </row>
    <row r="19" spans="2:16" ht="29.25" customHeight="1" x14ac:dyDescent="0.4">
      <c r="C19" s="9"/>
      <c r="D19" s="5" t="str">
        <f>MAX($B$15:B19)&amp;"-"&amp;COUNTA($D$15:D18)+1</f>
        <v>1-4</v>
      </c>
      <c r="E19" s="139" t="s">
        <v>61</v>
      </c>
      <c r="F19" s="23"/>
      <c r="G19" s="169"/>
      <c r="H19" s="169"/>
      <c r="I19" s="169"/>
      <c r="J19" s="21"/>
      <c r="K19" s="21"/>
      <c r="L19" s="21"/>
      <c r="M19" s="21"/>
      <c r="N19" s="21"/>
      <c r="O19" s="21"/>
      <c r="P19" s="21"/>
    </row>
    <row r="20" spans="2:16" ht="29.25" customHeight="1" x14ac:dyDescent="0.4">
      <c r="C20" s="9"/>
      <c r="D20" s="5" t="str">
        <f>MAX($B$15:B20)&amp;"-"&amp;COUNTA($D$15:D19)+1</f>
        <v>1-5</v>
      </c>
      <c r="E20" s="139" t="s">
        <v>62</v>
      </c>
      <c r="F20" s="23"/>
      <c r="G20" s="169"/>
      <c r="H20" s="169"/>
      <c r="I20" s="169"/>
      <c r="J20" s="21"/>
      <c r="K20" s="21"/>
      <c r="L20" s="21"/>
      <c r="M20" s="21"/>
      <c r="N20" s="21"/>
      <c r="O20" s="21"/>
      <c r="P20" s="21"/>
    </row>
    <row r="21" spans="2:16" ht="29.25" customHeight="1" x14ac:dyDescent="0.4">
      <c r="C21" s="9"/>
      <c r="D21" s="5" t="str">
        <f>MAX($B$15:B21)&amp;"-"&amp;COUNTA($D$15:D20)+1</f>
        <v>1-6</v>
      </c>
      <c r="E21" s="24" t="s">
        <v>63</v>
      </c>
      <c r="F21" s="25"/>
      <c r="G21" s="169"/>
      <c r="H21" s="169"/>
      <c r="I21" s="169"/>
      <c r="J21" s="21"/>
      <c r="K21" s="21"/>
      <c r="L21" s="21"/>
      <c r="M21" s="21"/>
      <c r="N21" s="21"/>
      <c r="O21" s="21"/>
      <c r="P21" s="21"/>
    </row>
    <row r="22" spans="2:16" ht="29.25" customHeight="1" x14ac:dyDescent="0.4">
      <c r="C22" s="9"/>
      <c r="D22" s="5" t="str">
        <f>MAX($B$15:B22)&amp;"-"&amp;COUNTA($D$15:D21)+1</f>
        <v>1-7</v>
      </c>
      <c r="E22" s="138" t="s">
        <v>64</v>
      </c>
      <c r="F22" s="23"/>
      <c r="G22" s="169"/>
      <c r="H22" s="169"/>
      <c r="I22" s="169"/>
      <c r="J22" s="21"/>
      <c r="K22" s="21"/>
      <c r="L22" s="21"/>
      <c r="M22" s="21"/>
      <c r="N22" s="21"/>
      <c r="O22" s="21"/>
      <c r="P22" s="21"/>
    </row>
    <row r="23" spans="2:16" ht="29.25" customHeight="1" x14ac:dyDescent="0.4">
      <c r="C23" s="9"/>
      <c r="D23" s="5" t="str">
        <f>MAX($B$15:B23)&amp;"-"&amp;COUNTA($D$15:D22)+1</f>
        <v>1-8</v>
      </c>
      <c r="E23" s="138" t="s">
        <v>65</v>
      </c>
      <c r="F23" s="23"/>
      <c r="G23" s="169"/>
      <c r="H23" s="169"/>
      <c r="I23" s="169"/>
      <c r="J23" s="21"/>
      <c r="K23" s="21"/>
      <c r="L23" s="21"/>
      <c r="M23" s="21"/>
      <c r="N23" s="21"/>
      <c r="O23" s="21"/>
      <c r="P23" s="21"/>
    </row>
    <row r="24" spans="2:16"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row>
    <row r="25" spans="2:16" x14ac:dyDescent="0.4">
      <c r="D25" s="43"/>
      <c r="E25" s="42"/>
      <c r="F25" s="42"/>
      <c r="G25" s="42"/>
      <c r="H25" s="42"/>
      <c r="I25" s="42"/>
      <c r="J25" s="42"/>
      <c r="K25" s="42"/>
      <c r="L25" s="42"/>
      <c r="M25" s="42"/>
      <c r="N25" s="42"/>
      <c r="O25" s="42"/>
      <c r="P25" s="42"/>
    </row>
    <row r="26" spans="2:16" x14ac:dyDescent="0.35">
      <c r="B26" s="61">
        <f>MAX($B$14:B25)+1</f>
        <v>2</v>
      </c>
      <c r="C26" s="54" t="s">
        <v>67</v>
      </c>
      <c r="D26" s="30"/>
      <c r="E26" s="31"/>
      <c r="F26" s="31"/>
      <c r="G26" s="11"/>
      <c r="H26" s="11"/>
      <c r="I26" s="11"/>
      <c r="J26" s="11"/>
      <c r="K26" s="11"/>
      <c r="L26" s="11"/>
      <c r="M26" s="11"/>
      <c r="N26" s="11"/>
      <c r="O26" s="11"/>
      <c r="P26" s="11"/>
    </row>
    <row r="27" spans="2:16" ht="29.25" customHeight="1" x14ac:dyDescent="0.4">
      <c r="C27" s="42"/>
      <c r="D27" s="5" t="str">
        <f>MAX($B$15:B27)&amp;"-"&amp;COUNTA($D$26:D26)+1</f>
        <v>2-1</v>
      </c>
      <c r="E27" s="24" t="s">
        <v>68</v>
      </c>
      <c r="F27" s="23"/>
      <c r="G27" s="169"/>
      <c r="H27" s="169"/>
      <c r="I27" s="169"/>
      <c r="J27" s="169"/>
      <c r="K27" s="169"/>
      <c r="L27" s="169"/>
      <c r="M27" s="169"/>
      <c r="N27" s="120"/>
      <c r="O27" s="120"/>
      <c r="P27" s="120"/>
    </row>
    <row r="28" spans="2:16" ht="29.25" customHeight="1" x14ac:dyDescent="0.4">
      <c r="D28" s="5" t="str">
        <f>MAX($B$15:B28)&amp;"-"&amp;COUNTA($D$26:D27)+1</f>
        <v>2-2</v>
      </c>
      <c r="E28" s="24" t="s">
        <v>69</v>
      </c>
      <c r="F28" s="23"/>
      <c r="G28" s="169"/>
      <c r="H28" s="169"/>
      <c r="I28" s="169"/>
      <c r="J28" s="169"/>
      <c r="K28" s="169"/>
      <c r="L28" s="169"/>
      <c r="M28" s="169"/>
      <c r="N28" s="120"/>
      <c r="O28" s="120"/>
      <c r="P28" s="120"/>
    </row>
    <row r="29" spans="2:16" ht="29.25" customHeight="1" x14ac:dyDescent="0.4">
      <c r="D29" s="5" t="str">
        <f>MAX($B$15:B29)&amp;"-"&amp;COUNTA($D$26:D28)+1</f>
        <v>2-3</v>
      </c>
      <c r="E29" s="24" t="s">
        <v>70</v>
      </c>
      <c r="F29" s="23"/>
      <c r="G29" s="169"/>
      <c r="H29" s="169"/>
      <c r="I29" s="169"/>
      <c r="J29" s="169"/>
      <c r="K29" s="169"/>
      <c r="L29" s="169"/>
      <c r="M29" s="169"/>
      <c r="N29" s="120"/>
      <c r="O29" s="120"/>
      <c r="P29" s="120"/>
    </row>
    <row r="30" spans="2:16" ht="29.25" customHeight="1" x14ac:dyDescent="0.4">
      <c r="D30" s="5" t="str">
        <f>MAX($B$15:B30)&amp;"-"&amp;COUNTA($D$26:D29)+1</f>
        <v>2-4</v>
      </c>
      <c r="E30" s="24" t="s">
        <v>71</v>
      </c>
      <c r="F30" s="23"/>
      <c r="G30" s="169"/>
      <c r="H30" s="169"/>
      <c r="I30" s="169"/>
      <c r="J30" s="169"/>
      <c r="K30" s="169"/>
      <c r="L30" s="169"/>
      <c r="M30" s="169"/>
      <c r="N30" s="120"/>
      <c r="O30" s="120"/>
      <c r="P30" s="120"/>
    </row>
    <row r="31" spans="2:16" ht="29.25" customHeight="1" x14ac:dyDescent="0.4">
      <c r="C31" s="9"/>
      <c r="D31" s="5" t="str">
        <f>MAX($B$15:B31)&amp;"-"&amp;COUNTA($D$26:D30)+1</f>
        <v>2-5</v>
      </c>
      <c r="E31" s="24" t="s">
        <v>72</v>
      </c>
      <c r="F31" s="23"/>
      <c r="G31" s="169"/>
      <c r="H31" s="169"/>
      <c r="I31" s="169"/>
      <c r="J31" s="169"/>
      <c r="K31" s="169"/>
      <c r="L31" s="169"/>
      <c r="M31" s="169"/>
      <c r="N31" s="120"/>
      <c r="O31" s="120"/>
      <c r="P31" s="120"/>
    </row>
    <row r="32" spans="2:16" ht="29.25" customHeight="1" x14ac:dyDescent="0.4">
      <c r="C32" s="9"/>
      <c r="D32" s="5" t="str">
        <f>MAX($B$15:B32)&amp;"-"&amp;COUNTA($D$26:D31)+1</f>
        <v>2-6</v>
      </c>
      <c r="E32" s="24" t="s">
        <v>73</v>
      </c>
      <c r="F32" s="23"/>
      <c r="G32" s="169"/>
      <c r="H32" s="169"/>
      <c r="I32" s="169"/>
      <c r="J32" s="169"/>
      <c r="K32" s="169"/>
      <c r="L32" s="169"/>
      <c r="M32" s="169"/>
      <c r="N32" s="120"/>
      <c r="O32" s="120"/>
      <c r="P32" s="120"/>
    </row>
    <row r="33" spans="2:18"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row>
    <row r="34" spans="2:18" ht="29.25" customHeight="1" x14ac:dyDescent="0.4">
      <c r="C34" s="9"/>
      <c r="D34" s="5" t="str">
        <f>MAX($B$15:B34)&amp;"-"&amp;COUNTA($D$26:D33)+1</f>
        <v>2-8</v>
      </c>
      <c r="E34" s="143" t="s">
        <v>75</v>
      </c>
      <c r="F34" s="25" t="s">
        <v>76</v>
      </c>
      <c r="G34" s="171"/>
    </row>
    <row r="35" spans="2:18" ht="29.25" customHeight="1" x14ac:dyDescent="0.4">
      <c r="C35" s="9"/>
      <c r="D35" s="5" t="str">
        <f>MAX($B$15:B35)&amp;"-"&amp;COUNTA($D$26:D34)+1</f>
        <v>2-9</v>
      </c>
      <c r="E35" s="143" t="s">
        <v>77</v>
      </c>
      <c r="F35" s="23" t="s">
        <v>78</v>
      </c>
      <c r="G35" s="169"/>
      <c r="H35" s="120"/>
      <c r="I35" s="170"/>
      <c r="J35" s="120"/>
      <c r="K35" s="120"/>
      <c r="L35" s="120"/>
      <c r="M35" s="120"/>
      <c r="N35" s="120"/>
      <c r="O35" s="120"/>
      <c r="P35" s="120"/>
    </row>
    <row r="36" spans="2:18" ht="29.25" customHeight="1" x14ac:dyDescent="0.4">
      <c r="C36" s="9"/>
      <c r="D36" s="5" t="str">
        <f>MAX($B$15:B36)&amp;"-"&amp;COUNTA($D$26:D35)+1</f>
        <v>2-10</v>
      </c>
      <c r="E36" s="143" t="s">
        <v>79</v>
      </c>
      <c r="F36" s="25" t="s">
        <v>78</v>
      </c>
      <c r="G36" s="169"/>
      <c r="H36" s="120"/>
      <c r="I36" s="170"/>
      <c r="J36" s="120"/>
      <c r="K36" s="120"/>
      <c r="L36" s="120"/>
      <c r="M36" s="120"/>
      <c r="N36" s="120"/>
      <c r="O36" s="120"/>
      <c r="P36" s="120"/>
    </row>
    <row r="37" spans="2:18" ht="29.25" customHeight="1" x14ac:dyDescent="0.4">
      <c r="C37" s="9"/>
      <c r="D37" s="5" t="str">
        <f>MAX($B$15:B37)&amp;"-"&amp;COUNTA($D$26:D36)+1</f>
        <v>2-11</v>
      </c>
      <c r="E37" s="143" t="s">
        <v>80</v>
      </c>
      <c r="F37" s="23" t="s">
        <v>78</v>
      </c>
      <c r="G37" s="169"/>
      <c r="H37" s="120"/>
      <c r="I37" s="170"/>
      <c r="J37" s="120"/>
      <c r="K37" s="120"/>
      <c r="L37" s="120"/>
      <c r="M37" s="120"/>
      <c r="N37" s="120"/>
      <c r="O37" s="120"/>
      <c r="P37" s="120"/>
    </row>
    <row r="38" spans="2:18" ht="29.25" customHeight="1" x14ac:dyDescent="0.4">
      <c r="C38" s="9"/>
      <c r="D38" s="7" t="str">
        <f>MAX($B$15:B38)&amp;"-"&amp;COUNTA($D$26:D37)+1</f>
        <v>2-12</v>
      </c>
      <c r="E38" s="142" t="s">
        <v>81</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row>
    <row r="39" spans="2:18" ht="29.25" customHeight="1" x14ac:dyDescent="0.4">
      <c r="C39" s="9"/>
      <c r="D39" s="7" t="str">
        <f>MAX($B$15:B39)&amp;"-"&amp;COUNTA($D$26:D38)+1</f>
        <v>2-13</v>
      </c>
      <c r="E39" s="142" t="s">
        <v>82</v>
      </c>
      <c r="F39" s="28"/>
      <c r="G39" s="12" t="str">
        <f t="shared" ref="G39:P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row>
    <row r="40" spans="2:18" ht="29.25" customHeight="1" x14ac:dyDescent="0.4">
      <c r="C40" s="9"/>
      <c r="D40" s="7" t="str">
        <f>MAX($B$15:B40)&amp;"-"&amp;COUNTA($D$26:D39)+1</f>
        <v>2-14</v>
      </c>
      <c r="E40" s="142" t="s">
        <v>83</v>
      </c>
      <c r="F40" s="27" t="s">
        <v>84</v>
      </c>
      <c r="G40" s="14"/>
      <c r="H40" s="56" t="str">
        <f t="shared" ref="H40:P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row>
    <row r="41" spans="2:18"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row>
    <row r="42" spans="2:18"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row>
    <row r="43" spans="2:18"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row>
    <row r="44" spans="2:18"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row>
    <row r="45" spans="2:18"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row>
    <row r="46" spans="2:18" x14ac:dyDescent="0.4">
      <c r="D46" s="43"/>
      <c r="E46" s="42"/>
      <c r="F46" s="42"/>
      <c r="G46" s="42"/>
      <c r="H46" s="42"/>
      <c r="I46" s="42"/>
      <c r="J46" s="42"/>
      <c r="K46" s="42"/>
      <c r="L46" s="42"/>
      <c r="M46" s="42"/>
      <c r="N46" s="42"/>
      <c r="O46" s="42"/>
      <c r="P46" s="42"/>
    </row>
    <row r="47" spans="2:18" x14ac:dyDescent="0.35">
      <c r="B47" s="61">
        <f>MAX($B$14:B46)+1</f>
        <v>3</v>
      </c>
      <c r="C47" s="54" t="s">
        <v>91</v>
      </c>
      <c r="D47" s="30"/>
      <c r="E47" s="31"/>
      <c r="F47" s="31"/>
      <c r="G47" s="11"/>
      <c r="H47" s="11"/>
      <c r="I47" s="11"/>
      <c r="J47" s="11"/>
      <c r="K47" s="11"/>
      <c r="L47" s="11"/>
      <c r="M47" s="11"/>
      <c r="N47" s="11"/>
      <c r="O47" s="11"/>
      <c r="P47" s="11"/>
    </row>
    <row r="48" spans="2:18" ht="29.25" customHeight="1" x14ac:dyDescent="0.4">
      <c r="C48" s="42"/>
      <c r="D48" s="5" t="str">
        <f>MAX($B$15:B48)&amp;"-"&amp;COUNTA($D$47:D47)+1</f>
        <v>3-1</v>
      </c>
      <c r="E48" s="24" t="s">
        <v>92</v>
      </c>
      <c r="F48" s="23" t="s">
        <v>93</v>
      </c>
      <c r="G48" s="169"/>
      <c r="H48" s="120"/>
      <c r="I48" s="170"/>
      <c r="J48" s="21"/>
      <c r="K48" s="21"/>
      <c r="L48" s="21"/>
      <c r="M48" s="21"/>
      <c r="N48" s="21"/>
      <c r="O48" s="21"/>
      <c r="P48" s="21"/>
      <c r="Q48" s="76" t="s">
        <v>94</v>
      </c>
      <c r="R48" s="76"/>
    </row>
    <row r="49" spans="2:18" ht="29.25" customHeight="1" x14ac:dyDescent="0.4">
      <c r="D49" s="5" t="str">
        <f>MAX($B$15:B49)&amp;"-"&amp;COUNTA($D$47:D48)+1</f>
        <v>3-2</v>
      </c>
      <c r="E49" s="24" t="s">
        <v>95</v>
      </c>
      <c r="F49" s="23"/>
      <c r="G49" s="169"/>
      <c r="H49" s="120"/>
      <c r="I49" s="170"/>
      <c r="J49" s="21"/>
      <c r="K49" s="21"/>
      <c r="L49" s="21"/>
      <c r="M49" s="21"/>
      <c r="N49" s="21"/>
      <c r="O49" s="21"/>
      <c r="P49" s="21"/>
    </row>
    <row r="50" spans="2:18" ht="29.25" customHeight="1" x14ac:dyDescent="0.4">
      <c r="D50" s="5" t="str">
        <f>MAX($B$15:B50)&amp;"-"&amp;COUNTA($D$47:D49)+1</f>
        <v>3-3</v>
      </c>
      <c r="E50" s="24" t="s">
        <v>96</v>
      </c>
      <c r="F50" s="23" t="s">
        <v>97</v>
      </c>
      <c r="G50" s="169"/>
      <c r="H50" s="120"/>
      <c r="I50" s="170"/>
      <c r="J50" s="21"/>
      <c r="K50" s="21"/>
      <c r="L50" s="21"/>
      <c r="M50" s="21"/>
      <c r="N50" s="21"/>
      <c r="O50" s="21"/>
      <c r="P50" s="21"/>
      <c r="Q50" s="76" t="s">
        <v>98</v>
      </c>
      <c r="R50" s="76"/>
    </row>
    <row r="51" spans="2:18" ht="29.25" customHeight="1" x14ac:dyDescent="0.4">
      <c r="D51" s="5" t="str">
        <f>MAX($B$15:B51)&amp;"-"&amp;COUNTA($D$47:D50)+1</f>
        <v>3-4</v>
      </c>
      <c r="E51" s="24" t="s">
        <v>99</v>
      </c>
      <c r="F51" s="23" t="s">
        <v>97</v>
      </c>
      <c r="G51" s="169"/>
      <c r="H51" s="120"/>
      <c r="I51" s="170"/>
      <c r="J51" s="21"/>
      <c r="K51" s="21"/>
      <c r="L51" s="21"/>
      <c r="M51" s="21"/>
      <c r="N51" s="21"/>
      <c r="O51" s="21"/>
      <c r="P51" s="21"/>
      <c r="Q51" s="76" t="s">
        <v>100</v>
      </c>
    </row>
    <row r="52" spans="2:18" x14ac:dyDescent="0.4">
      <c r="E52" s="6"/>
      <c r="F52" s="6"/>
    </row>
    <row r="53" spans="2:18" x14ac:dyDescent="0.35">
      <c r="B53" s="61">
        <f>MAX($B$14:B52)+1</f>
        <v>4</v>
      </c>
      <c r="C53" s="53" t="s">
        <v>101</v>
      </c>
    </row>
    <row r="54" spans="2:18" ht="29.25" customHeight="1" x14ac:dyDescent="0.4">
      <c r="C54" s="42"/>
      <c r="D54" s="5" t="str">
        <f>MAX($B$15:B54)&amp;"-"&amp;COUNTA($D$53:D53)+1</f>
        <v>4-1</v>
      </c>
      <c r="E54" s="24" t="s">
        <v>102</v>
      </c>
      <c r="F54" s="23" t="s">
        <v>103</v>
      </c>
      <c r="G54" s="172"/>
      <c r="H54" s="128" t="s">
        <v>104</v>
      </c>
    </row>
    <row r="55" spans="2:18" ht="29.25" customHeight="1" x14ac:dyDescent="0.4">
      <c r="D55" s="5" t="str">
        <f>MAX($B$15:B55)&amp;"-"&amp;COUNTA($D$53:D54)+1</f>
        <v>4-2</v>
      </c>
      <c r="E55" s="24" t="s">
        <v>105</v>
      </c>
      <c r="F55" s="23" t="s">
        <v>103</v>
      </c>
      <c r="G55" s="172"/>
      <c r="H55" s="128" t="s">
        <v>106</v>
      </c>
    </row>
    <row r="56" spans="2:18" ht="29.25" customHeight="1" x14ac:dyDescent="0.4">
      <c r="D56" s="5" t="str">
        <f>MAX($B$15:B56)&amp;"-"&amp;COUNTA($D$53:D55)+1</f>
        <v>4-3</v>
      </c>
      <c r="E56" s="31" t="s">
        <v>107</v>
      </c>
      <c r="F56" s="23" t="s">
        <v>103</v>
      </c>
      <c r="G56" s="173"/>
    </row>
    <row r="57" spans="2:18" ht="29.25" customHeight="1" x14ac:dyDescent="0.4">
      <c r="D57" s="5" t="str">
        <f>MAX($B$15:B57)&amp;"-"&amp;COUNTA($D$53:D56)+1</f>
        <v>4-4</v>
      </c>
      <c r="E57" s="31" t="s">
        <v>108</v>
      </c>
      <c r="F57" s="23" t="s">
        <v>103</v>
      </c>
      <c r="G57" s="173"/>
    </row>
    <row r="58" spans="2:18" x14ac:dyDescent="0.4">
      <c r="E58" s="76" t="s">
        <v>109</v>
      </c>
      <c r="F58" s="6"/>
      <c r="G58" s="6"/>
      <c r="H58" s="6"/>
    </row>
    <row r="59" spans="2:18" x14ac:dyDescent="0.4">
      <c r="E59" s="6"/>
      <c r="F59" s="6"/>
    </row>
    <row r="60" spans="2:18" ht="19.5" x14ac:dyDescent="0.4">
      <c r="B60" s="22" t="s">
        <v>110</v>
      </c>
      <c r="D60" s="1"/>
    </row>
    <row r="61" spans="2:18" x14ac:dyDescent="0.35">
      <c r="B61" s="61">
        <f>MAX($B$14:B60)+1</f>
        <v>5</v>
      </c>
      <c r="C61" s="53" t="s">
        <v>111</v>
      </c>
      <c r="D61" s="4"/>
      <c r="E61" s="6"/>
      <c r="F61" s="6"/>
    </row>
    <row r="62" spans="2:18" x14ac:dyDescent="0.4">
      <c r="B62" s="61"/>
      <c r="C62" s="152" t="s">
        <v>112</v>
      </c>
      <c r="D62" s="4"/>
      <c r="E62" s="6"/>
      <c r="F62" s="6"/>
    </row>
    <row r="63" spans="2:18" x14ac:dyDescent="0.4">
      <c r="B63" s="61"/>
      <c r="C63" s="152" t="s">
        <v>113</v>
      </c>
      <c r="D63" s="4"/>
      <c r="E63" s="6"/>
      <c r="F63" s="6"/>
    </row>
    <row r="64" spans="2:18" ht="29.25" customHeight="1" x14ac:dyDescent="0.4">
      <c r="C64" s="42"/>
      <c r="D64" s="5" t="str">
        <f>MAX($B$15:B64)&amp;"-"&amp;COUNTA($D$61:D61)+1</f>
        <v>5-1</v>
      </c>
      <c r="E64" s="24" t="s">
        <v>68</v>
      </c>
      <c r="F64" s="23"/>
      <c r="G64" s="169"/>
      <c r="H64" s="120"/>
      <c r="I64" s="170"/>
      <c r="J64" s="120"/>
      <c r="K64" s="120"/>
      <c r="L64" s="120"/>
      <c r="M64" s="120"/>
      <c r="N64" s="120"/>
      <c r="O64" s="120"/>
      <c r="P64" s="120"/>
    </row>
    <row r="65" spans="3:16" ht="29.25" customHeight="1" x14ac:dyDescent="0.4">
      <c r="D65" s="5" t="str">
        <f>MAX($B$15:B65)&amp;"-"&amp;COUNTA($D$61:D64)+1</f>
        <v>5-2</v>
      </c>
      <c r="E65" s="24" t="s">
        <v>69</v>
      </c>
      <c r="F65" s="23"/>
      <c r="G65" s="169"/>
      <c r="H65" s="120"/>
      <c r="I65" s="170"/>
      <c r="J65" s="120"/>
      <c r="K65" s="120"/>
      <c r="L65" s="120"/>
      <c r="M65" s="120"/>
      <c r="N65" s="120"/>
      <c r="O65" s="120"/>
      <c r="P65" s="120"/>
    </row>
    <row r="66" spans="3:16" ht="29.25" customHeight="1" x14ac:dyDescent="0.4">
      <c r="D66" s="5" t="str">
        <f>MAX($B$15:B66)&amp;"-"&amp;COUNTA($D$61:D65)+1</f>
        <v>5-3</v>
      </c>
      <c r="E66" s="24" t="s">
        <v>70</v>
      </c>
      <c r="F66" s="23"/>
      <c r="G66" s="169"/>
      <c r="H66" s="120"/>
      <c r="I66" s="170"/>
      <c r="J66" s="120"/>
      <c r="K66" s="120"/>
      <c r="L66" s="120"/>
      <c r="M66" s="120"/>
      <c r="N66" s="120"/>
      <c r="O66" s="120"/>
      <c r="P66" s="120"/>
    </row>
    <row r="67" spans="3:16" ht="29.25" customHeight="1" x14ac:dyDescent="0.4">
      <c r="C67" s="9"/>
      <c r="D67" s="7" t="str">
        <f>MAX($B$15:B67)&amp;"-"&amp;COUNTA($D$61:D66)+1</f>
        <v>5-4</v>
      </c>
      <c r="E67" s="26" t="s">
        <v>71</v>
      </c>
      <c r="F67" s="27"/>
      <c r="G67" s="83">
        <f>+G96+G115+G134+G153+G172+G191</f>
        <v>0</v>
      </c>
      <c r="H67" s="84">
        <f t="shared" ref="H67:P68" si="13">+H96+H115+H134+H153+H172+H191</f>
        <v>0</v>
      </c>
      <c r="I67" s="85">
        <f t="shared" si="13"/>
        <v>0</v>
      </c>
      <c r="J67" s="84">
        <f t="shared" si="13"/>
        <v>0</v>
      </c>
      <c r="K67" s="84">
        <f t="shared" si="13"/>
        <v>0</v>
      </c>
      <c r="L67" s="84">
        <f t="shared" si="13"/>
        <v>0</v>
      </c>
      <c r="M67" s="84">
        <f t="shared" si="13"/>
        <v>0</v>
      </c>
      <c r="N67" s="84">
        <f t="shared" si="13"/>
        <v>0</v>
      </c>
      <c r="O67" s="84">
        <f t="shared" si="13"/>
        <v>0</v>
      </c>
      <c r="P67" s="84">
        <f t="shared" si="13"/>
        <v>0</v>
      </c>
    </row>
    <row r="68" spans="3:16" ht="29.25" customHeight="1" x14ac:dyDescent="0.4">
      <c r="C68" s="9"/>
      <c r="D68" s="7" t="str">
        <f>MAX($B$15:B68)&amp;"-"&amp;COUNTA($D$61:D67)+1</f>
        <v>5-5</v>
      </c>
      <c r="E68" s="26" t="s">
        <v>72</v>
      </c>
      <c r="F68" s="27"/>
      <c r="G68" s="83">
        <f>+G97+G116+G135+G154+G173+G192</f>
        <v>0</v>
      </c>
      <c r="H68" s="84">
        <f t="shared" si="13"/>
        <v>0</v>
      </c>
      <c r="I68" s="85">
        <f t="shared" si="13"/>
        <v>0</v>
      </c>
      <c r="J68" s="84">
        <f t="shared" si="13"/>
        <v>0</v>
      </c>
      <c r="K68" s="84">
        <f t="shared" si="13"/>
        <v>0</v>
      </c>
      <c r="L68" s="84">
        <f t="shared" si="13"/>
        <v>0</v>
      </c>
      <c r="M68" s="84">
        <f t="shared" si="13"/>
        <v>0</v>
      </c>
      <c r="N68" s="84">
        <f t="shared" si="13"/>
        <v>0</v>
      </c>
      <c r="O68" s="84">
        <f t="shared" si="13"/>
        <v>0</v>
      </c>
      <c r="P68" s="84">
        <f>+P97+P116+P135+P154+P173+P192</f>
        <v>0</v>
      </c>
    </row>
    <row r="69" spans="3:16" ht="29.25" customHeight="1" x14ac:dyDescent="0.4">
      <c r="C69" s="9"/>
      <c r="D69" s="5" t="str">
        <f>MAX($B$15:B69)&amp;"-"&amp;COUNTA($D$61:D68)+1</f>
        <v>5-6</v>
      </c>
      <c r="E69" s="24" t="s">
        <v>73</v>
      </c>
      <c r="F69" s="23"/>
      <c r="G69" s="169"/>
      <c r="H69" s="120"/>
      <c r="I69" s="170"/>
      <c r="J69" s="120"/>
      <c r="K69" s="120"/>
      <c r="L69" s="120"/>
      <c r="M69" s="120"/>
      <c r="N69" s="120"/>
      <c r="O69" s="120"/>
      <c r="P69" s="120"/>
    </row>
    <row r="70" spans="3:16"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row>
    <row r="71" spans="3:16" ht="29.25" customHeight="1" x14ac:dyDescent="0.4">
      <c r="C71" s="9"/>
      <c r="D71" s="7" t="str">
        <f>MAX($B$15:B71)&amp;"-"&amp;COUNTA($D$61:D70)+1</f>
        <v>5-8</v>
      </c>
      <c r="E71" s="142" t="s">
        <v>77</v>
      </c>
      <c r="F71" s="27" t="s">
        <v>78</v>
      </c>
      <c r="G71" s="83">
        <f>IF($G$34="就業時間換算","",+G98+G117+G136+G155+G174+G193)</f>
        <v>0</v>
      </c>
      <c r="H71" s="84">
        <f t="shared" ref="H71:P71" si="15">IF($G$34="就業時間換算","",+H98+H117+H136+H155+H174+H193)</f>
        <v>0</v>
      </c>
      <c r="I71" s="85">
        <f t="shared" si="15"/>
        <v>0</v>
      </c>
      <c r="J71" s="84">
        <f t="shared" si="15"/>
        <v>0</v>
      </c>
      <c r="K71" s="84">
        <f t="shared" si="15"/>
        <v>0</v>
      </c>
      <c r="L71" s="84">
        <f t="shared" si="15"/>
        <v>0</v>
      </c>
      <c r="M71" s="84">
        <f t="shared" si="15"/>
        <v>0</v>
      </c>
      <c r="N71" s="84">
        <f t="shared" si="15"/>
        <v>0</v>
      </c>
      <c r="O71" s="84">
        <f t="shared" si="15"/>
        <v>0</v>
      </c>
      <c r="P71" s="84">
        <f t="shared" si="15"/>
        <v>0</v>
      </c>
    </row>
    <row r="72" spans="3:16" ht="29.25" customHeight="1" x14ac:dyDescent="0.4">
      <c r="C72" s="9"/>
      <c r="D72" s="7" t="str">
        <f>MAX($B$15:B72)&amp;"-"&amp;COUNTA($D$61:D71)+1</f>
        <v>5-9</v>
      </c>
      <c r="E72" s="142" t="s">
        <v>79</v>
      </c>
      <c r="F72" s="28" t="s">
        <v>78</v>
      </c>
      <c r="G72" s="83">
        <f>IF($G$34="人数換算","",+G99+G118+G137+G156+G175+G194)</f>
        <v>0</v>
      </c>
      <c r="H72" s="84">
        <f t="shared" ref="H72:P72" si="16">IF($G$34="人数換算","",+H99+H118+H137+H156+H175+H194)</f>
        <v>0</v>
      </c>
      <c r="I72" s="85">
        <f t="shared" si="16"/>
        <v>0</v>
      </c>
      <c r="J72" s="84">
        <f t="shared" si="16"/>
        <v>0</v>
      </c>
      <c r="K72" s="84">
        <f t="shared" si="16"/>
        <v>0</v>
      </c>
      <c r="L72" s="84">
        <f t="shared" si="16"/>
        <v>0</v>
      </c>
      <c r="M72" s="84">
        <f t="shared" si="16"/>
        <v>0</v>
      </c>
      <c r="N72" s="84">
        <f t="shared" si="16"/>
        <v>0</v>
      </c>
      <c r="O72" s="84">
        <f t="shared" si="16"/>
        <v>0</v>
      </c>
      <c r="P72" s="84">
        <f t="shared" si="16"/>
        <v>0</v>
      </c>
    </row>
    <row r="73" spans="3:16" ht="29.25" customHeight="1" x14ac:dyDescent="0.4">
      <c r="C73" s="9"/>
      <c r="D73" s="7" t="str">
        <f>MAX($B$15:B73)&amp;"-"&amp;COUNTA($D$61:D72)+1</f>
        <v>5-10</v>
      </c>
      <c r="E73" s="142" t="s">
        <v>80</v>
      </c>
      <c r="F73" s="28" t="s">
        <v>78</v>
      </c>
      <c r="G73" s="83">
        <f>+G100+G119+G138+G157+G176+G195</f>
        <v>0</v>
      </c>
      <c r="H73" s="84">
        <f t="shared" ref="H73:P73" si="17">+H100+H119+H138+H157+H176+H195</f>
        <v>0</v>
      </c>
      <c r="I73" s="85">
        <f t="shared" si="17"/>
        <v>0</v>
      </c>
      <c r="J73" s="84">
        <f t="shared" si="17"/>
        <v>0</v>
      </c>
      <c r="K73" s="84">
        <f t="shared" si="17"/>
        <v>0</v>
      </c>
      <c r="L73" s="84">
        <f t="shared" si="17"/>
        <v>0</v>
      </c>
      <c r="M73" s="84">
        <f t="shared" si="17"/>
        <v>0</v>
      </c>
      <c r="N73" s="84">
        <f t="shared" si="17"/>
        <v>0</v>
      </c>
      <c r="O73" s="84">
        <f t="shared" si="17"/>
        <v>0</v>
      </c>
      <c r="P73" s="84">
        <f t="shared" si="17"/>
        <v>0</v>
      </c>
    </row>
    <row r="74" spans="3:16"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row>
    <row r="75" spans="3:16" ht="29.25" customHeight="1" x14ac:dyDescent="0.4">
      <c r="C75" s="9"/>
      <c r="D75" s="7" t="str">
        <f>MAX($B$15:B75)&amp;"-"&amp;COUNTA($D$61:D74)+1</f>
        <v>5-12</v>
      </c>
      <c r="E75" s="142" t="s">
        <v>82</v>
      </c>
      <c r="F75" s="28"/>
      <c r="G75" s="12" t="str">
        <f>IFERROR(+G67/G72,"")</f>
        <v/>
      </c>
      <c r="H75" s="13" t="str">
        <f>IFERROR(+H67/H72,"")</f>
        <v/>
      </c>
      <c r="I75" s="20" t="str">
        <f t="shared" ref="I75:P75" si="19">IFERROR(+I67/I72,"")</f>
        <v/>
      </c>
      <c r="J75" s="13" t="str">
        <f>IFERROR(+J67/J72,"")</f>
        <v/>
      </c>
      <c r="K75" s="13" t="str">
        <f t="shared" si="19"/>
        <v/>
      </c>
      <c r="L75" s="13" t="str">
        <f t="shared" si="19"/>
        <v/>
      </c>
      <c r="M75" s="13" t="str">
        <f t="shared" si="19"/>
        <v/>
      </c>
      <c r="N75" s="13" t="str">
        <f t="shared" si="19"/>
        <v/>
      </c>
      <c r="O75" s="13" t="str">
        <f t="shared" si="19"/>
        <v/>
      </c>
      <c r="P75" s="13" t="str">
        <f t="shared" si="19"/>
        <v/>
      </c>
    </row>
    <row r="76" spans="3:16" ht="29.25" customHeight="1" x14ac:dyDescent="0.4">
      <c r="C76" s="9"/>
      <c r="D76" s="7" t="str">
        <f>MAX($B$15:B76)&amp;"-"&amp;COUNTA($D$61:D75)+1</f>
        <v>5-13</v>
      </c>
      <c r="E76" s="142" t="s">
        <v>83</v>
      </c>
      <c r="F76" s="27" t="s">
        <v>84</v>
      </c>
      <c r="G76" s="14"/>
      <c r="H76" s="56" t="str">
        <f>IFERROR((H74-G74)/G74,"")</f>
        <v/>
      </c>
      <c r="I76" s="57" t="str">
        <f t="shared" ref="I76:P77" si="20">IFERROR((I74-H74)/H74,"")</f>
        <v/>
      </c>
      <c r="J76" s="56" t="str">
        <f t="shared" si="20"/>
        <v/>
      </c>
      <c r="K76" s="56" t="str">
        <f t="shared" si="20"/>
        <v/>
      </c>
      <c r="L76" s="56" t="str">
        <f t="shared" si="20"/>
        <v/>
      </c>
      <c r="M76" s="56" t="str">
        <f t="shared" si="20"/>
        <v/>
      </c>
      <c r="N76" s="56" t="str">
        <f t="shared" si="20"/>
        <v/>
      </c>
      <c r="O76" s="56" t="str">
        <f t="shared" si="20"/>
        <v/>
      </c>
      <c r="P76" s="56" t="str">
        <f t="shared" si="20"/>
        <v/>
      </c>
    </row>
    <row r="77" spans="3:16"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row>
    <row r="78" spans="3:16" ht="29.25" customHeight="1" x14ac:dyDescent="0.4">
      <c r="C78" s="9"/>
      <c r="D78" s="7" t="str">
        <f>MAX($B$15:B78)&amp;"-"&amp;COUNTA($D$61:D77)+1</f>
        <v>5-15</v>
      </c>
      <c r="E78" s="142" t="s">
        <v>87</v>
      </c>
      <c r="F78" s="27"/>
      <c r="G78" s="83" t="str">
        <f t="shared" ref="G78" si="21">IFERROR(+G68/G73,"")</f>
        <v/>
      </c>
      <c r="H78" s="84" t="str">
        <f>IFERROR(+H68/H73,"")</f>
        <v/>
      </c>
      <c r="I78" s="84" t="str">
        <f t="shared" ref="I78:P78" si="22">IFERROR(+I68/I73,"")</f>
        <v/>
      </c>
      <c r="J78" s="84" t="str">
        <f t="shared" si="22"/>
        <v/>
      </c>
      <c r="K78" s="84" t="str">
        <f t="shared" si="22"/>
        <v/>
      </c>
      <c r="L78" s="84" t="str">
        <f t="shared" si="22"/>
        <v/>
      </c>
      <c r="M78" s="84" t="str">
        <f t="shared" si="22"/>
        <v/>
      </c>
      <c r="N78" s="84" t="str">
        <f t="shared" si="22"/>
        <v/>
      </c>
      <c r="O78" s="84" t="str">
        <f t="shared" si="22"/>
        <v/>
      </c>
      <c r="P78" s="84" t="str">
        <f t="shared" si="22"/>
        <v/>
      </c>
    </row>
    <row r="79" spans="3:16" ht="29.25" customHeight="1" x14ac:dyDescent="0.4">
      <c r="C79" s="9"/>
      <c r="D79" s="7" t="str">
        <f>MAX($B$15:B79)&amp;"-"&amp;COUNTA($D$61:D78)+1</f>
        <v>5-16</v>
      </c>
      <c r="E79" s="142" t="s">
        <v>88</v>
      </c>
      <c r="F79" s="27" t="s">
        <v>84</v>
      </c>
      <c r="G79" s="14"/>
      <c r="H79" s="56" t="str">
        <f>IFERROR((H78-G78)/G78,"")</f>
        <v/>
      </c>
      <c r="I79" s="57" t="str">
        <f>IFERROR((I78-H78)/H78,"")</f>
        <v/>
      </c>
      <c r="J79" s="56" t="str">
        <f t="shared" ref="J79:P79" si="23">IFERROR((J78-I78)/I78,"")</f>
        <v/>
      </c>
      <c r="K79" s="56" t="str">
        <f t="shared" si="23"/>
        <v/>
      </c>
      <c r="L79" s="56" t="str">
        <f t="shared" si="23"/>
        <v/>
      </c>
      <c r="M79" s="56" t="str">
        <f t="shared" si="23"/>
        <v/>
      </c>
      <c r="N79" s="56" t="str">
        <f t="shared" si="23"/>
        <v/>
      </c>
      <c r="O79" s="56" t="str">
        <f t="shared" si="23"/>
        <v/>
      </c>
      <c r="P79" s="56" t="str">
        <f t="shared" si="23"/>
        <v/>
      </c>
    </row>
    <row r="80" spans="3:16" ht="29.25" customHeight="1" x14ac:dyDescent="0.4">
      <c r="C80" s="9"/>
      <c r="D80" s="7" t="str">
        <f>MAX($B$15:B80)&amp;"-"&amp;COUNTA($D$61:D79)+1</f>
        <v>5-17</v>
      </c>
      <c r="E80" s="142" t="s">
        <v>89</v>
      </c>
      <c r="F80" s="27"/>
      <c r="G80" s="12" t="str">
        <f>IFERROR(+G70/(G71+G73),"")</f>
        <v/>
      </c>
      <c r="H80" s="13" t="str">
        <f t="shared" ref="H80:P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row>
    <row r="81" spans="2:17"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P81" si="26">IFERROR(+J70/(J72+J73),"")</f>
        <v/>
      </c>
      <c r="K81" s="13" t="str">
        <f t="shared" si="26"/>
        <v/>
      </c>
      <c r="L81" s="13" t="str">
        <f t="shared" si="26"/>
        <v/>
      </c>
      <c r="M81" s="13" t="str">
        <f t="shared" si="26"/>
        <v/>
      </c>
      <c r="N81" s="13" t="str">
        <f t="shared" si="26"/>
        <v/>
      </c>
      <c r="O81" s="13" t="str">
        <f t="shared" si="26"/>
        <v/>
      </c>
      <c r="P81" s="13" t="str">
        <f t="shared" si="26"/>
        <v/>
      </c>
    </row>
    <row r="82" spans="2:17" ht="29.25" customHeight="1" x14ac:dyDescent="0.4">
      <c r="D82" s="5" t="str">
        <f>MAX($B$15:B82)&amp;"-"&amp;COUNTA($D$61:D81)+1</f>
        <v>5-19</v>
      </c>
      <c r="E82" s="24" t="s">
        <v>114</v>
      </c>
      <c r="F82" s="23" t="s">
        <v>84</v>
      </c>
      <c r="G82" s="174"/>
      <c r="H82" s="80" t="s">
        <v>115</v>
      </c>
    </row>
    <row r="83" spans="2:17" x14ac:dyDescent="0.4">
      <c r="E83" s="6"/>
      <c r="F83" s="6"/>
    </row>
    <row r="84" spans="2:17" x14ac:dyDescent="0.35">
      <c r="B84" s="61">
        <f>MAX($B$14:B83)+1</f>
        <v>6</v>
      </c>
      <c r="C84" s="53" t="s">
        <v>116</v>
      </c>
      <c r="D84" s="60"/>
      <c r="E84" s="11"/>
      <c r="F84" s="11"/>
      <c r="G84" s="11"/>
    </row>
    <row r="85" spans="2:17" ht="29.25" customHeight="1" x14ac:dyDescent="0.4">
      <c r="D85" s="5" t="str">
        <f>MAX($B$15:B85)&amp;"-"&amp;COUNTA($D$84:D84)+1</f>
        <v>6-1</v>
      </c>
      <c r="E85" s="31" t="s">
        <v>117</v>
      </c>
      <c r="F85" s="23" t="s">
        <v>103</v>
      </c>
      <c r="G85" s="175"/>
      <c r="I85" s="44"/>
    </row>
    <row r="86" spans="2:17" ht="29.25" customHeight="1" x14ac:dyDescent="0.4">
      <c r="D86" s="5" t="str">
        <f>MAX($B$15:B86)&amp;"-"&amp;COUNTA($D$84:D85)+1</f>
        <v>6-2</v>
      </c>
      <c r="E86" s="31" t="s">
        <v>118</v>
      </c>
      <c r="F86" s="23" t="s">
        <v>119</v>
      </c>
      <c r="G86" s="176"/>
      <c r="H86" s="176"/>
      <c r="I86" s="176"/>
      <c r="J86" s="176"/>
      <c r="K86" s="176"/>
    </row>
    <row r="87" spans="2:17" x14ac:dyDescent="0.4">
      <c r="C87" s="9"/>
      <c r="D87" s="9"/>
      <c r="E87" s="86" t="s">
        <v>120</v>
      </c>
      <c r="F87" s="49"/>
      <c r="G87" s="42"/>
      <c r="H87" s="42"/>
    </row>
    <row r="88" spans="2:17" x14ac:dyDescent="0.4">
      <c r="E88" s="6"/>
      <c r="F88" s="6"/>
    </row>
    <row r="89" spans="2:17" ht="19.5" thickBot="1" x14ac:dyDescent="0.45">
      <c r="B89" s="82"/>
      <c r="C89" s="54" t="s">
        <v>121</v>
      </c>
      <c r="D89" s="4"/>
      <c r="E89" s="6"/>
      <c r="F89" s="6"/>
    </row>
    <row r="90" spans="2:17" ht="29.25" customHeight="1" thickBot="1" x14ac:dyDescent="0.45">
      <c r="D90" s="155">
        <f>COUNTA($D108:D$108)+1</f>
        <v>1</v>
      </c>
      <c r="E90" s="156" t="s">
        <v>122</v>
      </c>
      <c r="F90" s="157"/>
      <c r="G90" s="158" t="str">
        <f>IF($G$85="","",$G$85)</f>
        <v/>
      </c>
      <c r="H90" s="6"/>
      <c r="M90" s="146" t="s">
        <v>123</v>
      </c>
      <c r="N90" s="58" t="s">
        <v>124</v>
      </c>
      <c r="O90" s="58" t="s">
        <v>125</v>
      </c>
      <c r="P90" s="58" t="str">
        <f>"基準："&amp;$G90</f>
        <v>基準：</v>
      </c>
    </row>
    <row r="91" spans="2:17" ht="29.25" customHeight="1" x14ac:dyDescent="0.4">
      <c r="D91" s="60">
        <f>COUNTA($D$108:D109)+1</f>
        <v>2</v>
      </c>
      <c r="E91" s="62" t="s">
        <v>126</v>
      </c>
      <c r="F91" s="66" t="s">
        <v>103</v>
      </c>
      <c r="G91" s="177"/>
      <c r="H91" s="6"/>
      <c r="M91" s="145" t="s">
        <v>127</v>
      </c>
      <c r="N91" s="145" t="str">
        <f>IF($G$34="就業時間換算","－",IFERROR(((HLOOKUP(DATE(YEAR($E$13)+3,MONTH($E$9),DAY($E$9)),$G95:$P106,7,FALSE))/(HLOOKUP(DATE(YEAR($E$13),MONTH($E$9),DAY($E$9)),$G95:$P106,7,FALSE)))^(1/3)-1,""))</f>
        <v/>
      </c>
      <c r="O91" s="159" t="str">
        <f>IF($G$34="人数換算","－",IFERROR(((HLOOKUP(DATE(YEAR($E$13)+3,MONTH($E$9),DAY($E$9)),$G95:$P106,8,FALSE))/(HLOOKUP(DATE(YEAR($E$13),MONTH($E$9),DAY($E$9)),$G95:$P106,8,FALSE)))^(1/3)-1,""))</f>
        <v/>
      </c>
      <c r="P91" s="188" t="str">
        <f>IFERROR(VLOOKUP($G90,【参考】最低賃金の5年間の年平均の年平均上昇率!$B$4:$C$50,2,FALSE),"")</f>
        <v/>
      </c>
      <c r="Q91" s="148" t="str">
        <f>IF($G$34="人数換算",$N91,IF($G$34="就業時間換算",$O91,""))</f>
        <v/>
      </c>
    </row>
    <row r="92" spans="2:17" ht="29.25" customHeight="1" x14ac:dyDescent="0.4">
      <c r="D92" s="60">
        <f>COUNTA($D$108:D110)+1</f>
        <v>3</v>
      </c>
      <c r="E92" s="62" t="s">
        <v>128</v>
      </c>
      <c r="F92" s="36" t="s">
        <v>103</v>
      </c>
      <c r="G92" s="178"/>
      <c r="H92" s="6"/>
      <c r="M92" s="145" t="s">
        <v>129</v>
      </c>
      <c r="N92" s="145" t="str">
        <f>IF(AND(COUNTA($G100:$P100)&gt;0,SUMIF($G100:$P100,"&lt;&gt;"&amp;"")=0),"－",IFERROR(((HLOOKUP(DATE(YEAR($E$13)+3,MONTH($E$9),DAY($E$9)),$G95:$P106,11,FALSE))/(HLOOKUP(DATE(YEAR($E$13),MONTH($E$9),DAY($E$9)),$G95:$P106,11,FALSE)))^(1/3)-1,""))</f>
        <v/>
      </c>
      <c r="O92" s="160" t="s">
        <v>130</v>
      </c>
      <c r="P92" s="189"/>
    </row>
    <row r="93" spans="2:17" x14ac:dyDescent="0.4">
      <c r="D93" s="1"/>
      <c r="E93" s="76" t="s">
        <v>109</v>
      </c>
      <c r="G93" s="1" t="s">
        <v>131</v>
      </c>
    </row>
    <row r="94" spans="2:17" x14ac:dyDescent="0.4">
      <c r="D94" s="1"/>
      <c r="G94" s="75" t="s">
        <v>51</v>
      </c>
      <c r="H94" s="75" t="s">
        <v>52</v>
      </c>
      <c r="I94" s="75" t="s">
        <v>53</v>
      </c>
      <c r="J94" s="161" t="s">
        <v>54</v>
      </c>
      <c r="K94" s="161"/>
      <c r="L94" s="161"/>
      <c r="M94" s="161"/>
      <c r="N94" s="161"/>
      <c r="O94" s="161"/>
      <c r="P94" s="161"/>
    </row>
    <row r="95" spans="2:17"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 si="28">IF($I95="","",EDATE(O95,12))</f>
        <v/>
      </c>
    </row>
    <row r="96" spans="2:17" ht="29.25" customHeight="1" x14ac:dyDescent="0.4">
      <c r="D96" s="5">
        <f>COUNTA($D$108:D114)+1</f>
        <v>4</v>
      </c>
      <c r="E96" s="24" t="s">
        <v>71</v>
      </c>
      <c r="F96" s="23"/>
      <c r="G96" s="169"/>
      <c r="H96" s="120"/>
      <c r="I96" s="170"/>
      <c r="J96" s="120"/>
      <c r="K96" s="120"/>
      <c r="L96" s="120"/>
      <c r="M96" s="120"/>
      <c r="N96" s="120"/>
      <c r="O96" s="120"/>
      <c r="P96" s="120"/>
    </row>
    <row r="97" spans="2:17" ht="29.25" customHeight="1" x14ac:dyDescent="0.4">
      <c r="C97" s="9"/>
      <c r="D97" s="5">
        <f>COUNTA($D$108:D115)+1</f>
        <v>5</v>
      </c>
      <c r="E97" s="24" t="s">
        <v>72</v>
      </c>
      <c r="F97" s="23"/>
      <c r="G97" s="169"/>
      <c r="H97" s="120"/>
      <c r="I97" s="170"/>
      <c r="J97" s="120"/>
      <c r="K97" s="120"/>
      <c r="L97" s="120"/>
      <c r="M97" s="120"/>
      <c r="N97" s="120"/>
      <c r="O97" s="120"/>
      <c r="P97" s="120"/>
    </row>
    <row r="98" spans="2:17" ht="29.25" customHeight="1" x14ac:dyDescent="0.4">
      <c r="C98" s="9"/>
      <c r="D98" s="5">
        <f>COUNTA($D$108:D116)+1</f>
        <v>6</v>
      </c>
      <c r="E98" s="24" t="s">
        <v>77</v>
      </c>
      <c r="F98" s="23" t="s">
        <v>78</v>
      </c>
      <c r="G98" s="169"/>
      <c r="H98" s="120"/>
      <c r="I98" s="170"/>
      <c r="J98" s="120"/>
      <c r="K98" s="120"/>
      <c r="L98" s="120"/>
      <c r="M98" s="120"/>
      <c r="N98" s="120"/>
      <c r="O98" s="120"/>
      <c r="P98" s="120"/>
    </row>
    <row r="99" spans="2:17" ht="29.25" customHeight="1" x14ac:dyDescent="0.4">
      <c r="C99" s="9"/>
      <c r="D99" s="5">
        <f>COUNTA($D$108:D117)+1</f>
        <v>7</v>
      </c>
      <c r="E99" s="24" t="s">
        <v>79</v>
      </c>
      <c r="F99" s="25" t="s">
        <v>78</v>
      </c>
      <c r="G99" s="169"/>
      <c r="H99" s="120"/>
      <c r="I99" s="170"/>
      <c r="J99" s="120"/>
      <c r="K99" s="120"/>
      <c r="L99" s="120"/>
      <c r="M99" s="120"/>
      <c r="N99" s="120"/>
      <c r="O99" s="120"/>
      <c r="P99" s="120"/>
    </row>
    <row r="100" spans="2:17" ht="29.25" customHeight="1" x14ac:dyDescent="0.4">
      <c r="C100" s="9"/>
      <c r="D100" s="5">
        <f>COUNTA($D$108:D118)+1</f>
        <v>8</v>
      </c>
      <c r="E100" s="24" t="s">
        <v>80</v>
      </c>
      <c r="F100" s="23" t="s">
        <v>132</v>
      </c>
      <c r="G100" s="169"/>
      <c r="H100" s="120"/>
      <c r="I100" s="170"/>
      <c r="J100" s="120"/>
      <c r="K100" s="120"/>
      <c r="L100" s="120"/>
      <c r="M100" s="120"/>
      <c r="N100" s="120"/>
      <c r="O100" s="120"/>
      <c r="P100" s="120"/>
    </row>
    <row r="101" spans="2:17"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row>
    <row r="102" spans="2:17"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row>
    <row r="103" spans="2:17"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row>
    <row r="104" spans="2:17"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row>
    <row r="105" spans="2:17"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row>
    <row r="106" spans="2:17"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row>
    <row r="107" spans="2:17" x14ac:dyDescent="0.4">
      <c r="E107" s="50"/>
    </row>
    <row r="108" spans="2:17" ht="19.5" thickBot="1" x14ac:dyDescent="0.45">
      <c r="B108" s="82"/>
      <c r="C108" s="54" t="s">
        <v>133</v>
      </c>
      <c r="D108" s="4"/>
      <c r="E108" s="6"/>
      <c r="F108" s="6"/>
      <c r="M108" s="144"/>
    </row>
    <row r="109" spans="2:17" ht="29.25" customHeight="1" thickBot="1" x14ac:dyDescent="0.45">
      <c r="D109" s="155">
        <f>COUNTA($D$108:D108)+1</f>
        <v>1</v>
      </c>
      <c r="E109" s="156" t="s">
        <v>122</v>
      </c>
      <c r="F109" s="157"/>
      <c r="G109" s="158" t="str">
        <f>IF($G$86="","",$G$86)</f>
        <v/>
      </c>
      <c r="L109" s="37"/>
      <c r="M109" s="146" t="s">
        <v>123</v>
      </c>
      <c r="N109" s="58" t="s">
        <v>124</v>
      </c>
      <c r="O109" s="58" t="s">
        <v>125</v>
      </c>
      <c r="P109" s="58" t="str">
        <f>"基準："&amp;$G109</f>
        <v>基準：</v>
      </c>
    </row>
    <row r="110" spans="2:17" ht="29.25" customHeight="1" x14ac:dyDescent="0.4">
      <c r="D110" s="60">
        <f>COUNTA($D$108:D109)+1</f>
        <v>2</v>
      </c>
      <c r="E110" s="62" t="s">
        <v>126</v>
      </c>
      <c r="F110" s="66" t="s">
        <v>103</v>
      </c>
      <c r="G110" s="177"/>
      <c r="H110" s="6"/>
      <c r="M110" s="145" t="s">
        <v>127</v>
      </c>
      <c r="N110" s="145" t="str">
        <f>IF($G$34="就業時間換算","－",IFERROR(((HLOOKUP(DATE(YEAR($E$13)+3,MONTH($E$9),DAY($E$9)),$G114:$P125,7,FALSE))/(HLOOKUP(DATE(YEAR($E$13),MONTH($E$9),DAY($E$9)),$G114:$P125,7,FALSE)))^(1/3)-1,""))</f>
        <v/>
      </c>
      <c r="O110" s="159" t="str">
        <f>IF($G$34="人数換算","－",IFERROR(((HLOOKUP(DATE(YEAR($E$13)+3,MONTH($E$9),DAY($E$9)),$G114:$P125,8,FALSE))/(HLOOKUP(DATE(YEAR($E$13),MONTH($E$9),DAY($E$9)),$G114:$P125,8,FALSE)))^(1/3)-1,""))</f>
        <v/>
      </c>
      <c r="P110" s="188" t="str">
        <f>IFERROR(VLOOKUP($G109,【参考】最低賃金の5年間の年平均の年平均上昇率!$B$4:$C$50,2,FALSE),"")</f>
        <v/>
      </c>
      <c r="Q110" s="148" t="str">
        <f>IF($G$34="人数換算",$N110,IF($G$34="就業時間換算",$O110,""))</f>
        <v/>
      </c>
    </row>
    <row r="111" spans="2:17" ht="29.25" customHeight="1" x14ac:dyDescent="0.4">
      <c r="D111" s="60">
        <f>COUNTA($D$108:D110)+1</f>
        <v>3</v>
      </c>
      <c r="E111" s="62" t="s">
        <v>128</v>
      </c>
      <c r="F111" s="36" t="s">
        <v>103</v>
      </c>
      <c r="G111" s="178"/>
      <c r="H111" s="6"/>
      <c r="M111" s="145" t="s">
        <v>129</v>
      </c>
      <c r="N111" s="145" t="str">
        <f>IF(AND(COUNTA($G119:$P119)&gt;0,SUMIF($G119:$P119,"&lt;&gt;"&amp;"")=0),"－",IFERROR(((HLOOKUP(DATE(YEAR($E$13)+3,MONTH($E$9),DAY($E$9)),$G114:$P125,11,FALSE))/(HLOOKUP(DATE(YEAR($E$13),MONTH($E$9),DAY($E$9)),$G114:$P125,11,FALSE)))^(1/3)-1,""))</f>
        <v/>
      </c>
      <c r="O111" s="160" t="s">
        <v>130</v>
      </c>
      <c r="P111" s="189"/>
    </row>
    <row r="112" spans="2:17" x14ac:dyDescent="0.4">
      <c r="D112" s="1"/>
      <c r="E112" s="76" t="s">
        <v>109</v>
      </c>
      <c r="G112" s="1" t="s">
        <v>131</v>
      </c>
    </row>
    <row r="113" spans="2:16" x14ac:dyDescent="0.4">
      <c r="D113" s="1"/>
      <c r="G113" s="75" t="s">
        <v>51</v>
      </c>
      <c r="H113" s="75" t="s">
        <v>52</v>
      </c>
      <c r="I113" s="75" t="s">
        <v>53</v>
      </c>
      <c r="J113" s="161" t="s">
        <v>54</v>
      </c>
      <c r="K113" s="161"/>
      <c r="L113" s="161"/>
      <c r="M113" s="161"/>
      <c r="N113" s="161"/>
      <c r="O113" s="161"/>
      <c r="P113" s="161"/>
    </row>
    <row r="114" spans="2:16" x14ac:dyDescent="0.4">
      <c r="D114" s="11"/>
      <c r="E114" s="11"/>
      <c r="F114" s="65"/>
      <c r="G114" s="74" t="str">
        <f>IF($I114="","",EDATE(H114,-12))</f>
        <v/>
      </c>
      <c r="H114" s="74" t="str">
        <f>IF($I114="","",EDATE(I114,-12))</f>
        <v/>
      </c>
      <c r="I114" s="74" t="str">
        <f>IF($I$12="","",$I$12)</f>
        <v/>
      </c>
      <c r="J114" s="74" t="str">
        <f>IF($I114="","",EDATE(I114,12))</f>
        <v/>
      </c>
      <c r="K114" s="74" t="str">
        <f t="shared" ref="K114:P114" si="36">IF($I114="","",EDATE(J114,12))</f>
        <v/>
      </c>
      <c r="L114" s="74" t="str">
        <f t="shared" si="36"/>
        <v/>
      </c>
      <c r="M114" s="74" t="str">
        <f t="shared" si="36"/>
        <v/>
      </c>
      <c r="N114" s="74" t="str">
        <f t="shared" si="36"/>
        <v/>
      </c>
      <c r="O114" s="74" t="str">
        <f>IF($I114="","",EDATE(N114,12))</f>
        <v/>
      </c>
      <c r="P114" s="74" t="str">
        <f t="shared" si="36"/>
        <v/>
      </c>
    </row>
    <row r="115" spans="2:16" ht="29.25" customHeight="1" x14ac:dyDescent="0.4">
      <c r="D115" s="5">
        <f>COUNTA($D$108:D114)+1</f>
        <v>4</v>
      </c>
      <c r="E115" s="24" t="s">
        <v>71</v>
      </c>
      <c r="F115" s="23"/>
      <c r="G115" s="169"/>
      <c r="H115" s="120"/>
      <c r="I115" s="170"/>
      <c r="J115" s="120"/>
      <c r="K115" s="120"/>
      <c r="L115" s="120"/>
      <c r="M115" s="120"/>
      <c r="N115" s="120"/>
      <c r="O115" s="120"/>
      <c r="P115" s="120"/>
    </row>
    <row r="116" spans="2:16" ht="29.25" customHeight="1" x14ac:dyDescent="0.4">
      <c r="C116" s="9"/>
      <c r="D116" s="5">
        <f>COUNTA($D$108:D115)+1</f>
        <v>5</v>
      </c>
      <c r="E116" s="24" t="s">
        <v>72</v>
      </c>
      <c r="F116" s="23"/>
      <c r="G116" s="169"/>
      <c r="H116" s="120"/>
      <c r="I116" s="170"/>
      <c r="J116" s="120"/>
      <c r="K116" s="120"/>
      <c r="L116" s="120"/>
      <c r="M116" s="120"/>
      <c r="N116" s="120"/>
      <c r="O116" s="120"/>
      <c r="P116" s="120"/>
    </row>
    <row r="117" spans="2:16" ht="29.25" customHeight="1" x14ac:dyDescent="0.4">
      <c r="C117" s="9"/>
      <c r="D117" s="5">
        <f>COUNTA($D$108:D116)+1</f>
        <v>6</v>
      </c>
      <c r="E117" s="24" t="s">
        <v>77</v>
      </c>
      <c r="F117" s="23" t="s">
        <v>78</v>
      </c>
      <c r="G117" s="169"/>
      <c r="H117" s="120"/>
      <c r="I117" s="170"/>
      <c r="J117" s="120"/>
      <c r="K117" s="120"/>
      <c r="L117" s="120"/>
      <c r="M117" s="120"/>
      <c r="N117" s="120"/>
      <c r="O117" s="120"/>
      <c r="P117" s="120"/>
    </row>
    <row r="118" spans="2:16" ht="29.25" customHeight="1" x14ac:dyDescent="0.4">
      <c r="C118" s="9"/>
      <c r="D118" s="5">
        <f>COUNTA($D$108:D117)+1</f>
        <v>7</v>
      </c>
      <c r="E118" s="24" t="s">
        <v>79</v>
      </c>
      <c r="F118" s="25" t="s">
        <v>78</v>
      </c>
      <c r="G118" s="169"/>
      <c r="H118" s="120"/>
      <c r="I118" s="170"/>
      <c r="J118" s="120"/>
      <c r="K118" s="120"/>
      <c r="L118" s="120"/>
      <c r="M118" s="120"/>
      <c r="N118" s="120"/>
      <c r="O118" s="120"/>
      <c r="P118" s="120"/>
    </row>
    <row r="119" spans="2:16" ht="29.25" customHeight="1" x14ac:dyDescent="0.4">
      <c r="C119" s="9"/>
      <c r="D119" s="5">
        <f>COUNTA($D$108:D118)+1</f>
        <v>8</v>
      </c>
      <c r="E119" s="24" t="s">
        <v>80</v>
      </c>
      <c r="F119" s="23" t="s">
        <v>134</v>
      </c>
      <c r="G119" s="169"/>
      <c r="H119" s="120"/>
      <c r="I119" s="170"/>
      <c r="J119" s="120"/>
      <c r="K119" s="120"/>
      <c r="L119" s="120"/>
      <c r="M119" s="120"/>
      <c r="N119" s="120"/>
      <c r="O119" s="120"/>
      <c r="P119" s="120"/>
    </row>
    <row r="120" spans="2:16" ht="29.25" customHeight="1" x14ac:dyDescent="0.4">
      <c r="C120" s="9"/>
      <c r="D120" s="7">
        <f>COUNTA($D$108:D119)+1</f>
        <v>9</v>
      </c>
      <c r="E120" s="26" t="s">
        <v>81</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row>
    <row r="121" spans="2:16" ht="29.25" customHeight="1" x14ac:dyDescent="0.4">
      <c r="C121" s="9"/>
      <c r="D121" s="7">
        <f>COUNTA($D$108:D120)+1</f>
        <v>10</v>
      </c>
      <c r="E121" s="26" t="s">
        <v>82</v>
      </c>
      <c r="F121" s="28"/>
      <c r="G121" s="12" t="str">
        <f>IF($G$34="人数換算","",IFERROR(+G115/G118,""))</f>
        <v/>
      </c>
      <c r="H121" s="13" t="str">
        <f t="shared" ref="H121:P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row>
    <row r="122" spans="2:16" ht="29.25" customHeight="1" x14ac:dyDescent="0.4">
      <c r="C122" s="9"/>
      <c r="D122" s="7">
        <f>COUNTA($D$108:D121)+1</f>
        <v>11</v>
      </c>
      <c r="E122" s="26" t="s">
        <v>83</v>
      </c>
      <c r="F122" s="27" t="s">
        <v>84</v>
      </c>
      <c r="G122" s="14"/>
      <c r="H122" s="56" t="str">
        <f>IFERROR((H120-G120)/G120,"")</f>
        <v/>
      </c>
      <c r="I122" s="57" t="str">
        <f t="shared" ref="I122:P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row>
    <row r="123" spans="2:16"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row>
    <row r="124" spans="2:16" ht="29.25" customHeight="1" x14ac:dyDescent="0.4">
      <c r="C124" s="9"/>
      <c r="D124" s="7">
        <f>COUNTA($D$108:D123)+1</f>
        <v>13</v>
      </c>
      <c r="E124" s="26" t="s">
        <v>87</v>
      </c>
      <c r="F124" s="27"/>
      <c r="G124" s="83" t="str">
        <f>IFERROR(+G116/G119,"")</f>
        <v/>
      </c>
      <c r="H124" s="84" t="str">
        <f>IFERROR(+H116/H119,"")</f>
        <v/>
      </c>
      <c r="I124" s="84" t="str">
        <f t="shared" ref="I124:P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row>
    <row r="125" spans="2:16" ht="29.25" customHeight="1" x14ac:dyDescent="0.4">
      <c r="D125" s="7">
        <f>COUNTA($D$108:D124)+1</f>
        <v>14</v>
      </c>
      <c r="E125" s="26" t="s">
        <v>88</v>
      </c>
      <c r="F125" s="27" t="s">
        <v>84</v>
      </c>
      <c r="G125" s="14"/>
      <c r="H125" s="56" t="str">
        <f>IFERROR((H124-G124)/G124,"")</f>
        <v/>
      </c>
      <c r="I125" s="57" t="str">
        <f>IFERROR((I124-H124)/H124,"")</f>
        <v/>
      </c>
      <c r="J125" s="56" t="str">
        <f t="shared" ref="J125:P125" si="41">IFERROR((J124-I124)/I124,"")</f>
        <v/>
      </c>
      <c r="K125" s="56" t="str">
        <f t="shared" si="41"/>
        <v/>
      </c>
      <c r="L125" s="56" t="str">
        <f t="shared" si="41"/>
        <v/>
      </c>
      <c r="M125" s="56" t="str">
        <f t="shared" si="41"/>
        <v/>
      </c>
      <c r="N125" s="56" t="str">
        <f t="shared" si="41"/>
        <v/>
      </c>
      <c r="O125" s="56" t="str">
        <f t="shared" si="41"/>
        <v/>
      </c>
      <c r="P125" s="56" t="str">
        <f t="shared" si="41"/>
        <v/>
      </c>
    </row>
    <row r="126" spans="2:16" x14ac:dyDescent="0.4">
      <c r="E126" s="50"/>
    </row>
    <row r="127" spans="2:16" ht="19.5" thickBot="1" x14ac:dyDescent="0.45">
      <c r="B127" s="82"/>
      <c r="C127" s="54" t="s">
        <v>135</v>
      </c>
      <c r="D127" s="4"/>
      <c r="E127" s="6"/>
      <c r="F127" s="6"/>
    </row>
    <row r="128" spans="2:16" ht="29.25" customHeight="1" thickBot="1" x14ac:dyDescent="0.45">
      <c r="D128" s="155">
        <f>COUNTA($D$127:D127)+1</f>
        <v>1</v>
      </c>
      <c r="E128" s="156" t="s">
        <v>122</v>
      </c>
      <c r="F128" s="157"/>
      <c r="G128" s="158" t="str">
        <f>IF($H$86="","",$H$86)</f>
        <v/>
      </c>
      <c r="M128" s="146" t="s">
        <v>123</v>
      </c>
      <c r="N128" s="58" t="s">
        <v>124</v>
      </c>
      <c r="O128" s="58" t="s">
        <v>125</v>
      </c>
      <c r="P128" s="58" t="str">
        <f>"基準："&amp;$G128</f>
        <v>基準：</v>
      </c>
    </row>
    <row r="129" spans="3:17" ht="29.25" customHeight="1" x14ac:dyDescent="0.4">
      <c r="D129" s="60">
        <f>COUNTA($D$127:D128)+1</f>
        <v>2</v>
      </c>
      <c r="E129" s="62" t="s">
        <v>126</v>
      </c>
      <c r="F129" s="66" t="s">
        <v>103</v>
      </c>
      <c r="G129" s="177"/>
      <c r="H129" s="6"/>
      <c r="M129" s="145" t="s">
        <v>127</v>
      </c>
      <c r="N129" s="145" t="str">
        <f>IF($G$34="就業時間換算","－",IFERROR(((HLOOKUP(DATE(YEAR($E$13)+3,MONTH($E$9),DAY($E$9)),$G133:$P144,7,FALSE))/(HLOOKUP(DATE(YEAR($E$13),MONTH($E$9),DAY($E$9)),$G133:$P144,7,FALSE)))^(1/3)-1,""))</f>
        <v/>
      </c>
      <c r="O129" s="159" t="str">
        <f>IF($G$34="人数換算","－",IFERROR(((HLOOKUP(DATE(YEAR($E$13)+3,MONTH($E$9),DAY($E$9)),$G133:$P144,8,FALSE))/(HLOOKUP(DATE(YEAR($E$13),MONTH($E$9),DAY($E$9)),$G133:$P144,8,FALSE)))^(1/3)-1,""))</f>
        <v/>
      </c>
      <c r="P129" s="188" t="str">
        <f>IFERROR(VLOOKUP($G128,【参考】最低賃金の5年間の年平均の年平均上昇率!$B$4:$C$50,2,FALSE),"")</f>
        <v/>
      </c>
      <c r="Q129" s="148" t="str">
        <f>IF($G$34="人数換算",$N129,IF($G$34="就業時間換算",$O129,""))</f>
        <v/>
      </c>
    </row>
    <row r="130" spans="3:17" ht="29.25" customHeight="1" x14ac:dyDescent="0.4">
      <c r="D130" s="60">
        <f>COUNTA($D$127:D129)+1</f>
        <v>3</v>
      </c>
      <c r="E130" s="62" t="s">
        <v>128</v>
      </c>
      <c r="F130" s="36" t="s">
        <v>103</v>
      </c>
      <c r="G130" s="178"/>
      <c r="H130" s="6"/>
      <c r="M130" s="145" t="s">
        <v>129</v>
      </c>
      <c r="N130" s="145" t="str">
        <f>IF(AND(COUNTA($G138:$P138)&gt;0,SUMIF($G138:$P138,"&lt;&gt;"&amp;"")=0),"－",IFERROR(((HLOOKUP(DATE(YEAR($E$13)+3,MONTH($E$9),DAY($E$9)),$G133:$P144,11,FALSE))/(HLOOKUP(DATE(YEAR($E$13),MONTH($E$9),DAY($E$9)),$G133:$P144,11,FALSE)))^(1/3)-1,""))</f>
        <v/>
      </c>
      <c r="O130" s="160" t="s">
        <v>130</v>
      </c>
      <c r="P130" s="189"/>
    </row>
    <row r="131" spans="3:17" x14ac:dyDescent="0.4">
      <c r="D131" s="1"/>
      <c r="E131" s="76" t="s">
        <v>109</v>
      </c>
      <c r="G131" s="1" t="s">
        <v>131</v>
      </c>
    </row>
    <row r="132" spans="3:17" x14ac:dyDescent="0.4">
      <c r="D132" s="1"/>
      <c r="G132" s="75" t="s">
        <v>51</v>
      </c>
      <c r="H132" s="75" t="s">
        <v>52</v>
      </c>
      <c r="I132" s="75" t="s">
        <v>53</v>
      </c>
      <c r="J132" s="161" t="s">
        <v>54</v>
      </c>
      <c r="K132" s="161"/>
      <c r="L132" s="161"/>
      <c r="M132" s="161"/>
      <c r="N132" s="161"/>
      <c r="O132" s="161"/>
      <c r="P132" s="161"/>
    </row>
    <row r="133" spans="3:17" x14ac:dyDescent="0.4">
      <c r="D133" s="11"/>
      <c r="E133" s="11"/>
      <c r="F133" s="65"/>
      <c r="G133" s="74" t="str">
        <f>IF($I133="","",EDATE(H133,-12))</f>
        <v/>
      </c>
      <c r="H133" s="74" t="str">
        <f>IF($I133="","",EDATE(I133,-12))</f>
        <v/>
      </c>
      <c r="I133" s="74" t="str">
        <f>IF($I$12="","",$I$12)</f>
        <v/>
      </c>
      <c r="J133" s="74" t="str">
        <f>IF($I133="","",EDATE(I133,12))</f>
        <v/>
      </c>
      <c r="K133" s="74" t="str">
        <f t="shared" ref="K133:P133" si="42">IF($I133="","",EDATE(J133,12))</f>
        <v/>
      </c>
      <c r="L133" s="74" t="str">
        <f t="shared" si="42"/>
        <v/>
      </c>
      <c r="M133" s="74" t="str">
        <f t="shared" si="42"/>
        <v/>
      </c>
      <c r="N133" s="74" t="str">
        <f t="shared" si="42"/>
        <v/>
      </c>
      <c r="O133" s="74" t="str">
        <f t="shared" si="42"/>
        <v/>
      </c>
      <c r="P133" s="74" t="str">
        <f t="shared" si="42"/>
        <v/>
      </c>
    </row>
    <row r="134" spans="3:17" ht="29.25" customHeight="1" x14ac:dyDescent="0.4">
      <c r="D134" s="60">
        <f>COUNTA($D$127:D133)+1</f>
        <v>4</v>
      </c>
      <c r="E134" s="31" t="s">
        <v>71</v>
      </c>
      <c r="F134" s="64"/>
      <c r="G134" s="179"/>
      <c r="H134" s="120"/>
      <c r="I134" s="170"/>
      <c r="J134" s="120"/>
      <c r="K134" s="120"/>
      <c r="L134" s="120"/>
      <c r="M134" s="120"/>
      <c r="N134" s="120"/>
      <c r="O134" s="120"/>
      <c r="P134" s="120"/>
    </row>
    <row r="135" spans="3:17" ht="29.25" customHeight="1" x14ac:dyDescent="0.4">
      <c r="C135" s="9"/>
      <c r="D135" s="60">
        <f>COUNTA($D$127:D134)+1</f>
        <v>5</v>
      </c>
      <c r="E135" s="31" t="s">
        <v>72</v>
      </c>
      <c r="F135" s="64"/>
      <c r="G135" s="179"/>
      <c r="H135" s="120"/>
      <c r="I135" s="170"/>
      <c r="J135" s="120"/>
      <c r="K135" s="120"/>
      <c r="L135" s="120"/>
      <c r="M135" s="120"/>
      <c r="N135" s="120"/>
      <c r="O135" s="120"/>
      <c r="P135" s="120"/>
    </row>
    <row r="136" spans="3:17" ht="29.25" customHeight="1" x14ac:dyDescent="0.4">
      <c r="C136" s="9"/>
      <c r="D136" s="5">
        <f>COUNTA($D$127:D135)+1</f>
        <v>6</v>
      </c>
      <c r="E136" s="24" t="s">
        <v>77</v>
      </c>
      <c r="F136" s="23" t="s">
        <v>78</v>
      </c>
      <c r="G136" s="169"/>
      <c r="H136" s="120"/>
      <c r="I136" s="170"/>
      <c r="J136" s="120"/>
      <c r="K136" s="120"/>
      <c r="L136" s="120"/>
      <c r="M136" s="120"/>
      <c r="N136" s="120"/>
      <c r="O136" s="120"/>
      <c r="P136" s="120"/>
    </row>
    <row r="137" spans="3:17" ht="29.25" customHeight="1" x14ac:dyDescent="0.4">
      <c r="C137" s="9"/>
      <c r="D137" s="5">
        <f>COUNTA($D$127:D136)+1</f>
        <v>7</v>
      </c>
      <c r="E137" s="24" t="s">
        <v>79</v>
      </c>
      <c r="F137" s="25" t="s">
        <v>78</v>
      </c>
      <c r="G137" s="169"/>
      <c r="H137" s="120"/>
      <c r="I137" s="170"/>
      <c r="J137" s="120"/>
      <c r="K137" s="120"/>
      <c r="L137" s="120"/>
      <c r="M137" s="120"/>
      <c r="N137" s="120"/>
      <c r="O137" s="120"/>
      <c r="P137" s="120"/>
    </row>
    <row r="138" spans="3:17" ht="29.25" customHeight="1" x14ac:dyDescent="0.4">
      <c r="C138" s="9"/>
      <c r="D138" s="60">
        <f>COUNTA($D$127:D137)+1</f>
        <v>8</v>
      </c>
      <c r="E138" s="31" t="s">
        <v>80</v>
      </c>
      <c r="F138" s="64" t="s">
        <v>134</v>
      </c>
      <c r="G138" s="179"/>
      <c r="H138" s="120"/>
      <c r="I138" s="170"/>
      <c r="J138" s="120"/>
      <c r="K138" s="120"/>
      <c r="L138" s="120"/>
      <c r="M138" s="120"/>
      <c r="N138" s="120"/>
      <c r="O138" s="120"/>
      <c r="P138" s="120"/>
    </row>
    <row r="139" spans="3:17" ht="29.25" customHeight="1" x14ac:dyDescent="0.4">
      <c r="C139" s="9"/>
      <c r="D139" s="7">
        <f>COUNTA($D$127:D138)+1</f>
        <v>9</v>
      </c>
      <c r="E139" s="26" t="s">
        <v>81</v>
      </c>
      <c r="F139" s="27"/>
      <c r="G139" s="12" t="str">
        <f>IF($G$34="就業時間換算","",IFERROR(+G134/G136,""))</f>
        <v/>
      </c>
      <c r="H139" s="13" t="str">
        <f t="shared" ref="H139:P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row>
    <row r="140" spans="3:17" ht="29.25" customHeight="1" x14ac:dyDescent="0.4">
      <c r="C140" s="9"/>
      <c r="D140" s="7">
        <f>COUNTA($D$127:D139)+1</f>
        <v>10</v>
      </c>
      <c r="E140" s="26" t="s">
        <v>82</v>
      </c>
      <c r="F140" s="28"/>
      <c r="G140" s="12" t="str">
        <f>IF($G$34="人数換算","",IFERROR(+G134/G137,""))</f>
        <v/>
      </c>
      <c r="H140" s="13" t="str">
        <f t="shared" ref="H140:P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row>
    <row r="141" spans="3:17" ht="29.25" customHeight="1" x14ac:dyDescent="0.4">
      <c r="C141" s="9"/>
      <c r="D141" s="7">
        <f>COUNTA($D$127:D140)+1</f>
        <v>11</v>
      </c>
      <c r="E141" s="26" t="s">
        <v>83</v>
      </c>
      <c r="F141" s="27" t="s">
        <v>84</v>
      </c>
      <c r="G141" s="14"/>
      <c r="H141" s="56" t="str">
        <f>IFERROR((H139-G139)/G139,"")</f>
        <v/>
      </c>
      <c r="I141" s="57" t="str">
        <f t="shared" ref="I141:P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row>
    <row r="142" spans="3:17"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row>
    <row r="143" spans="3:17" ht="29.25" customHeight="1" x14ac:dyDescent="0.4">
      <c r="C143" s="9"/>
      <c r="D143" s="7">
        <f>COUNTA($D$127:D142)+1</f>
        <v>13</v>
      </c>
      <c r="E143" s="26" t="s">
        <v>87</v>
      </c>
      <c r="F143" s="27"/>
      <c r="G143" s="83" t="str">
        <f>IFERROR(+G135/G138,"")</f>
        <v/>
      </c>
      <c r="H143" s="84" t="str">
        <f>IFERROR(+H135/H138,"")</f>
        <v/>
      </c>
      <c r="I143" s="84" t="str">
        <f t="shared" ref="I143:P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row>
    <row r="144" spans="3:17" ht="29.25" customHeight="1" x14ac:dyDescent="0.4">
      <c r="D144" s="7">
        <f>COUNTA($D$127:D143)+1</f>
        <v>14</v>
      </c>
      <c r="E144" s="26" t="s">
        <v>88</v>
      </c>
      <c r="F144" s="27" t="s">
        <v>84</v>
      </c>
      <c r="G144" s="14"/>
      <c r="H144" s="56" t="str">
        <f>IFERROR((H143-G143)/G143,"")</f>
        <v/>
      </c>
      <c r="I144" s="57" t="str">
        <f>IFERROR((I143-H143)/H143,"")</f>
        <v/>
      </c>
      <c r="J144" s="56" t="str">
        <f t="shared" ref="J144:P144" si="47">IFERROR((J143-I143)/I143,"")</f>
        <v/>
      </c>
      <c r="K144" s="56" t="str">
        <f t="shared" si="47"/>
        <v/>
      </c>
      <c r="L144" s="56" t="str">
        <f t="shared" si="47"/>
        <v/>
      </c>
      <c r="M144" s="56" t="str">
        <f t="shared" si="47"/>
        <v/>
      </c>
      <c r="N144" s="56" t="str">
        <f t="shared" si="47"/>
        <v/>
      </c>
      <c r="O144" s="56" t="str">
        <f t="shared" si="47"/>
        <v/>
      </c>
      <c r="P144" s="56" t="str">
        <f t="shared" si="47"/>
        <v/>
      </c>
    </row>
    <row r="145" spans="2:17" x14ac:dyDescent="0.4">
      <c r="E145" s="50"/>
    </row>
    <row r="146" spans="2:17" ht="19.5" thickBot="1" x14ac:dyDescent="0.45">
      <c r="B146" s="82"/>
      <c r="C146" s="54" t="s">
        <v>136</v>
      </c>
      <c r="D146" s="4"/>
      <c r="E146" s="6"/>
      <c r="F146" s="6"/>
    </row>
    <row r="147" spans="2:17" ht="29.25" customHeight="1" thickBot="1" x14ac:dyDescent="0.45">
      <c r="D147" s="155">
        <f>COUNTA($D$146:D146)+1</f>
        <v>1</v>
      </c>
      <c r="E147" s="156" t="s">
        <v>122</v>
      </c>
      <c r="F147" s="157"/>
      <c r="G147" s="158" t="str">
        <f>IF($I$86="","",$I$86)</f>
        <v/>
      </c>
      <c r="M147" s="146" t="s">
        <v>123</v>
      </c>
      <c r="N147" s="58" t="s">
        <v>124</v>
      </c>
      <c r="O147" s="58" t="s">
        <v>125</v>
      </c>
      <c r="P147" s="58" t="str">
        <f>"基準："&amp;$G147</f>
        <v>基準：</v>
      </c>
    </row>
    <row r="148" spans="2:17" ht="29.25" customHeight="1" x14ac:dyDescent="0.4">
      <c r="D148" s="60">
        <f>COUNTA($D$146:D147)+1</f>
        <v>2</v>
      </c>
      <c r="E148" s="62" t="s">
        <v>126</v>
      </c>
      <c r="F148" s="66" t="s">
        <v>103</v>
      </c>
      <c r="G148" s="177"/>
      <c r="M148" s="145" t="s">
        <v>127</v>
      </c>
      <c r="N148" s="145" t="str">
        <f>IF($G$34="就業時間換算","－",IFERROR(((HLOOKUP(DATE(YEAR($E$13)+3,MONTH($E$9),DAY($E$9)),$G152:$P163,7,FALSE))/(HLOOKUP(DATE(YEAR($E$13),MONTH($E$9),DAY($E$9)),$G152:$P163,7,FALSE)))^(1/3)-1,""))</f>
        <v/>
      </c>
      <c r="O148" s="159" t="str">
        <f>IF($G$34="人数換算","－",IFERROR(((HLOOKUP(DATE(YEAR($E$13)+3,MONTH($E$9),DAY($E$9)),$G152:$P163,8,FALSE))/(HLOOKUP(DATE(YEAR($E$13),MONTH($E$9),DAY($E$9)),$G152:$P163,8,FALSE)))^(1/3)-1,""))</f>
        <v/>
      </c>
      <c r="P148" s="188" t="str">
        <f>IFERROR(VLOOKUP($G147,【参考】最低賃金の5年間の年平均の年平均上昇率!$B$4:$C$50,2,FALSE),"")</f>
        <v/>
      </c>
      <c r="Q148" s="148" t="str">
        <f>IF($G$34="人数換算",$N148,IF($G$34="就業時間換算",$O148,""))</f>
        <v/>
      </c>
    </row>
    <row r="149" spans="2:17" ht="29.25" customHeight="1" x14ac:dyDescent="0.4">
      <c r="D149" s="60">
        <f>COUNTA($D$146:D148)+1</f>
        <v>3</v>
      </c>
      <c r="E149" s="62" t="s">
        <v>128</v>
      </c>
      <c r="F149" s="36" t="s">
        <v>103</v>
      </c>
      <c r="G149" s="178"/>
      <c r="M149" s="145" t="s">
        <v>129</v>
      </c>
      <c r="N149" s="145" t="str">
        <f>IF(AND(COUNTA($G157:$P157)&gt;0,SUMIF($G157:$P157,"&lt;&gt;"&amp;"")=0),"－",IFERROR(((HLOOKUP(DATE(YEAR($E$13)+3,MONTH($E$9),DAY($E$9)),$G152:$P163,11,FALSE))/(HLOOKUP(DATE(YEAR($E$13),MONTH($E$9),DAY($E$9)),$G152:$P163,11,FALSE)))^(1/3)-1,""))</f>
        <v/>
      </c>
      <c r="O149" s="160" t="s">
        <v>130</v>
      </c>
      <c r="P149" s="189"/>
    </row>
    <row r="150" spans="2:17" x14ac:dyDescent="0.4">
      <c r="D150" s="1"/>
      <c r="E150" s="76" t="s">
        <v>109</v>
      </c>
      <c r="G150" s="1" t="s">
        <v>131</v>
      </c>
    </row>
    <row r="151" spans="2:17" x14ac:dyDescent="0.4">
      <c r="D151" s="1"/>
      <c r="G151" s="75" t="s">
        <v>51</v>
      </c>
      <c r="H151" s="75" t="s">
        <v>52</v>
      </c>
      <c r="I151" s="75" t="s">
        <v>53</v>
      </c>
      <c r="J151" s="161" t="s">
        <v>54</v>
      </c>
      <c r="K151" s="161"/>
      <c r="L151" s="161"/>
      <c r="M151" s="161"/>
      <c r="N151" s="161"/>
      <c r="O151" s="161"/>
      <c r="P151" s="161"/>
    </row>
    <row r="152" spans="2:17" x14ac:dyDescent="0.4">
      <c r="D152" s="11"/>
      <c r="E152" s="11"/>
      <c r="F152" s="65"/>
      <c r="G152" s="74" t="str">
        <f>IF($I152="","",EDATE(H152,-12))</f>
        <v/>
      </c>
      <c r="H152" s="74" t="str">
        <f>IF($I152="","",EDATE(I152,-12))</f>
        <v/>
      </c>
      <c r="I152" s="74" t="str">
        <f>IF($I$12="","",$I$12)</f>
        <v/>
      </c>
      <c r="J152" s="74" t="str">
        <f>IF($I152="","",EDATE(I152,12))</f>
        <v/>
      </c>
      <c r="K152" s="74" t="str">
        <f t="shared" ref="K152:P152" si="48">IF($I152="","",EDATE(J152,12))</f>
        <v/>
      </c>
      <c r="L152" s="74" t="str">
        <f t="shared" si="48"/>
        <v/>
      </c>
      <c r="M152" s="74" t="str">
        <f t="shared" si="48"/>
        <v/>
      </c>
      <c r="N152" s="74" t="str">
        <f t="shared" si="48"/>
        <v/>
      </c>
      <c r="O152" s="74" t="str">
        <f t="shared" si="48"/>
        <v/>
      </c>
      <c r="P152" s="74" t="str">
        <f t="shared" si="48"/>
        <v/>
      </c>
    </row>
    <row r="153" spans="2:17" ht="29.25" customHeight="1" x14ac:dyDescent="0.4">
      <c r="D153" s="60">
        <f>COUNTA($D$146:D152)+1</f>
        <v>4</v>
      </c>
      <c r="E153" s="31" t="s">
        <v>71</v>
      </c>
      <c r="F153" s="64"/>
      <c r="G153" s="179"/>
      <c r="H153" s="120"/>
      <c r="I153" s="170"/>
      <c r="J153" s="120"/>
      <c r="K153" s="120"/>
      <c r="L153" s="120"/>
      <c r="M153" s="120"/>
      <c r="N153" s="120"/>
      <c r="O153" s="120"/>
      <c r="P153" s="120"/>
    </row>
    <row r="154" spans="2:17" ht="29.25" customHeight="1" x14ac:dyDescent="0.4">
      <c r="C154" s="9"/>
      <c r="D154" s="60">
        <f>COUNTA($D$146:D153)+1</f>
        <v>5</v>
      </c>
      <c r="E154" s="31" t="s">
        <v>72</v>
      </c>
      <c r="F154" s="64"/>
      <c r="G154" s="179"/>
      <c r="H154" s="120"/>
      <c r="I154" s="170"/>
      <c r="J154" s="120"/>
      <c r="K154" s="120"/>
      <c r="L154" s="120"/>
      <c r="M154" s="120"/>
      <c r="N154" s="120"/>
      <c r="O154" s="120"/>
      <c r="P154" s="120"/>
    </row>
    <row r="155" spans="2:17" ht="29.25" customHeight="1" x14ac:dyDescent="0.4">
      <c r="C155" s="9"/>
      <c r="D155" s="5">
        <f>COUNTA($D$146:D154)+1</f>
        <v>6</v>
      </c>
      <c r="E155" s="24" t="s">
        <v>77</v>
      </c>
      <c r="F155" s="23" t="s">
        <v>78</v>
      </c>
      <c r="G155" s="169"/>
      <c r="H155" s="120"/>
      <c r="I155" s="170"/>
      <c r="J155" s="120"/>
      <c r="K155" s="120"/>
      <c r="L155" s="120"/>
      <c r="M155" s="120"/>
      <c r="N155" s="120"/>
      <c r="O155" s="120"/>
      <c r="P155" s="120"/>
    </row>
    <row r="156" spans="2:17" ht="29.25" customHeight="1" x14ac:dyDescent="0.4">
      <c r="C156" s="9"/>
      <c r="D156" s="5">
        <f>COUNTA($D$146:D155)+1</f>
        <v>7</v>
      </c>
      <c r="E156" s="24" t="s">
        <v>79</v>
      </c>
      <c r="F156" s="25" t="s">
        <v>78</v>
      </c>
      <c r="G156" s="169"/>
      <c r="H156" s="120"/>
      <c r="I156" s="170"/>
      <c r="J156" s="120"/>
      <c r="K156" s="120"/>
      <c r="L156" s="120"/>
      <c r="M156" s="120"/>
      <c r="N156" s="120"/>
      <c r="O156" s="120"/>
      <c r="P156" s="120"/>
    </row>
    <row r="157" spans="2:17" ht="29.25" customHeight="1" x14ac:dyDescent="0.4">
      <c r="C157" s="9"/>
      <c r="D157" s="60">
        <f>COUNTA($D$146:D156)+1</f>
        <v>8</v>
      </c>
      <c r="E157" s="31" t="s">
        <v>80</v>
      </c>
      <c r="F157" s="64" t="s">
        <v>134</v>
      </c>
      <c r="G157" s="179"/>
      <c r="H157" s="120"/>
      <c r="I157" s="170"/>
      <c r="J157" s="120"/>
      <c r="K157" s="120"/>
      <c r="L157" s="120"/>
      <c r="M157" s="120"/>
      <c r="N157" s="120"/>
      <c r="O157" s="120"/>
      <c r="P157" s="120"/>
    </row>
    <row r="158" spans="2:17" ht="29.25" customHeight="1" x14ac:dyDescent="0.4">
      <c r="C158" s="9"/>
      <c r="D158" s="7">
        <f>COUNTA($D$146:D157)+1</f>
        <v>9</v>
      </c>
      <c r="E158" s="26" t="s">
        <v>81</v>
      </c>
      <c r="F158" s="27"/>
      <c r="G158" s="12" t="str">
        <f>IF($G$34="就業時間換算","",IFERROR(+G153/G155,""))</f>
        <v/>
      </c>
      <c r="H158" s="13" t="str">
        <f t="shared" ref="H158:P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row>
    <row r="159" spans="2:17" ht="29.25" customHeight="1" x14ac:dyDescent="0.4">
      <c r="C159" s="9"/>
      <c r="D159" s="7">
        <f>COUNTA($D$146:D158)+1</f>
        <v>10</v>
      </c>
      <c r="E159" s="26" t="s">
        <v>82</v>
      </c>
      <c r="F159" s="28"/>
      <c r="G159" s="12" t="str">
        <f>IF($G$34="人数換算","",IFERROR(+G153/G156,""))</f>
        <v/>
      </c>
      <c r="H159" s="13" t="str">
        <f t="shared" ref="H159:P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row>
    <row r="160" spans="2:17" ht="29.25" customHeight="1" x14ac:dyDescent="0.4">
      <c r="C160" s="9"/>
      <c r="D160" s="7">
        <f>COUNTA($D$146:D159)+1</f>
        <v>11</v>
      </c>
      <c r="E160" s="26" t="s">
        <v>83</v>
      </c>
      <c r="F160" s="27" t="s">
        <v>84</v>
      </c>
      <c r="G160" s="14"/>
      <c r="H160" s="56" t="str">
        <f>IFERROR((H158-G158)/G158,"")</f>
        <v/>
      </c>
      <c r="I160" s="57" t="str">
        <f t="shared" ref="I160:P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row>
    <row r="161" spans="2:17"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row>
    <row r="162" spans="2:17" ht="29.25" customHeight="1" x14ac:dyDescent="0.4">
      <c r="C162" s="9"/>
      <c r="D162" s="7">
        <f>COUNTA($D$146:D161)+1</f>
        <v>13</v>
      </c>
      <c r="E162" s="26" t="s">
        <v>87</v>
      </c>
      <c r="F162" s="27"/>
      <c r="G162" s="83" t="str">
        <f>IFERROR(+G154/G157,"")</f>
        <v/>
      </c>
      <c r="H162" s="84" t="str">
        <f>IFERROR(+H154/H157,"")</f>
        <v/>
      </c>
      <c r="I162" s="84" t="str">
        <f t="shared" ref="I162:P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row>
    <row r="163" spans="2:17" ht="29.25" customHeight="1" x14ac:dyDescent="0.4">
      <c r="D163" s="7">
        <f>COUNTA($D$146:D162)+1</f>
        <v>14</v>
      </c>
      <c r="E163" s="26" t="s">
        <v>88</v>
      </c>
      <c r="F163" s="27" t="s">
        <v>84</v>
      </c>
      <c r="G163" s="14"/>
      <c r="H163" s="56" t="str">
        <f>IFERROR((H162-G162)/G162,"")</f>
        <v/>
      </c>
      <c r="I163" s="57" t="str">
        <f>IFERROR((I162-H162)/H162,"")</f>
        <v/>
      </c>
      <c r="J163" s="56" t="str">
        <f t="shared" ref="J163:P163" si="53">IFERROR((J162-I162)/I162,"")</f>
        <v/>
      </c>
      <c r="K163" s="56" t="str">
        <f t="shared" si="53"/>
        <v/>
      </c>
      <c r="L163" s="56" t="str">
        <f t="shared" si="53"/>
        <v/>
      </c>
      <c r="M163" s="56" t="str">
        <f t="shared" si="53"/>
        <v/>
      </c>
      <c r="N163" s="56" t="str">
        <f t="shared" si="53"/>
        <v/>
      </c>
      <c r="O163" s="56" t="str">
        <f t="shared" si="53"/>
        <v/>
      </c>
      <c r="P163" s="56" t="str">
        <f t="shared" si="53"/>
        <v/>
      </c>
    </row>
    <row r="164" spans="2:17" x14ac:dyDescent="0.4">
      <c r="E164" s="50"/>
    </row>
    <row r="165" spans="2:17" ht="19.5" thickBot="1" x14ac:dyDescent="0.45">
      <c r="B165" s="82"/>
      <c r="C165" s="54" t="s">
        <v>137</v>
      </c>
      <c r="D165" s="4"/>
      <c r="E165" s="6"/>
      <c r="F165" s="6"/>
    </row>
    <row r="166" spans="2:17" ht="29.25" customHeight="1" thickBot="1" x14ac:dyDescent="0.45">
      <c r="D166" s="155">
        <f>COUNTA($D$165:D165)+1</f>
        <v>1</v>
      </c>
      <c r="E166" s="156" t="s">
        <v>122</v>
      </c>
      <c r="F166" s="157"/>
      <c r="G166" s="158" t="str">
        <f>IF($J$86="","",$J$86)</f>
        <v/>
      </c>
      <c r="M166" s="146" t="s">
        <v>123</v>
      </c>
      <c r="N166" s="58" t="s">
        <v>124</v>
      </c>
      <c r="O166" s="58" t="s">
        <v>125</v>
      </c>
      <c r="P166" s="58" t="str">
        <f>"基準："&amp;$G166</f>
        <v>基準：</v>
      </c>
    </row>
    <row r="167" spans="2:17" ht="29.25" customHeight="1" x14ac:dyDescent="0.4">
      <c r="D167" s="60">
        <f>COUNTA($D$165:D166)+1</f>
        <v>2</v>
      </c>
      <c r="E167" s="62" t="s">
        <v>126</v>
      </c>
      <c r="F167" s="66" t="s">
        <v>103</v>
      </c>
      <c r="G167" s="177"/>
      <c r="M167" s="145" t="s">
        <v>127</v>
      </c>
      <c r="N167" s="145" t="str">
        <f>IF($G$34="就業時間換算","－",IFERROR(((HLOOKUP(DATE(YEAR($E$13)+3,MONTH($E$9),DAY($E$9)),$G171:$P182,7,FALSE))/(HLOOKUP(DATE(YEAR($E$13),MONTH($E$9),DAY($E$9)),$G171:$P182,7,FALSE)))^(1/3)-1,""))</f>
        <v/>
      </c>
      <c r="O167" s="159" t="str">
        <f>IF($G$34="人数換算","－",IFERROR(((HLOOKUP(DATE(YEAR($E$13)+3,MONTH($E$9),DAY($E$9)),$G171:$P182,8,FALSE))/(HLOOKUP(DATE(YEAR($E$13),MONTH($E$9),DAY($E$9)),$G171:$P182,8,FALSE)))^(1/3)-1,""))</f>
        <v/>
      </c>
      <c r="P167" s="188" t="str">
        <f>IFERROR(VLOOKUP($G166,【参考】最低賃金の5年間の年平均の年平均上昇率!$B$4:$C$50,2,FALSE),"")</f>
        <v/>
      </c>
      <c r="Q167" s="148" t="str">
        <f>IF($G$34="人数換算",$N167,IF($G$34="就業時間換算",$O167,""))</f>
        <v/>
      </c>
    </row>
    <row r="168" spans="2:17" ht="29.25" customHeight="1" x14ac:dyDescent="0.4">
      <c r="D168" s="60">
        <f>COUNTA($D$165:D167)+1</f>
        <v>3</v>
      </c>
      <c r="E168" s="62" t="s">
        <v>128</v>
      </c>
      <c r="F168" s="36" t="s">
        <v>103</v>
      </c>
      <c r="G168" s="178"/>
      <c r="M168" s="145" t="s">
        <v>129</v>
      </c>
      <c r="N168" s="145" t="str">
        <f>IF(AND(COUNTA($G176:$P176)&gt;0,SUMIF($G176:$P176,"&lt;&gt;"&amp;"")=0),"－",IFERROR(((HLOOKUP(DATE(YEAR($E$13)+3,MONTH($E$9),DAY($E$9)),$G171:$P182,11,FALSE))/(HLOOKUP(DATE(YEAR($E$13),MONTH($E$9),DAY($E$9)),$G171:$P182,11,FALSE)))^(1/3)-1,""))</f>
        <v/>
      </c>
      <c r="O168" s="160" t="s">
        <v>130</v>
      </c>
      <c r="P168" s="189"/>
    </row>
    <row r="169" spans="2:17" x14ac:dyDescent="0.4">
      <c r="D169" s="1"/>
      <c r="E169" s="76" t="s">
        <v>109</v>
      </c>
      <c r="G169" s="1" t="s">
        <v>131</v>
      </c>
    </row>
    <row r="170" spans="2:17" x14ac:dyDescent="0.4">
      <c r="D170" s="1"/>
      <c r="G170" s="75" t="s">
        <v>51</v>
      </c>
      <c r="H170" s="75" t="s">
        <v>52</v>
      </c>
      <c r="I170" s="75" t="s">
        <v>53</v>
      </c>
      <c r="J170" s="161" t="s">
        <v>54</v>
      </c>
      <c r="K170" s="161"/>
      <c r="L170" s="161"/>
      <c r="M170" s="161"/>
      <c r="N170" s="161"/>
      <c r="O170" s="161"/>
      <c r="P170" s="161"/>
    </row>
    <row r="171" spans="2:17" x14ac:dyDescent="0.4">
      <c r="D171" s="11"/>
      <c r="E171" s="11"/>
      <c r="F171" s="65"/>
      <c r="G171" s="74" t="str">
        <f>IF($I171="","",EDATE(H171,-12))</f>
        <v/>
      </c>
      <c r="H171" s="74" t="str">
        <f>IF($I171="","",EDATE(I171,-12))</f>
        <v/>
      </c>
      <c r="I171" s="74" t="str">
        <f>IF($I$12="","",$I$12)</f>
        <v/>
      </c>
      <c r="J171" s="74" t="str">
        <f>IF($I171="","",EDATE(I171,12))</f>
        <v/>
      </c>
      <c r="K171" s="74" t="str">
        <f t="shared" ref="K171:P171" si="54">IF($I171="","",EDATE(J171,12))</f>
        <v/>
      </c>
      <c r="L171" s="74" t="str">
        <f t="shared" si="54"/>
        <v/>
      </c>
      <c r="M171" s="74" t="str">
        <f t="shared" si="54"/>
        <v/>
      </c>
      <c r="N171" s="74" t="str">
        <f t="shared" si="54"/>
        <v/>
      </c>
      <c r="O171" s="74" t="str">
        <f t="shared" si="54"/>
        <v/>
      </c>
      <c r="P171" s="74" t="str">
        <f t="shared" si="54"/>
        <v/>
      </c>
    </row>
    <row r="172" spans="2:17" ht="29.25" customHeight="1" x14ac:dyDescent="0.4">
      <c r="D172" s="60">
        <f>COUNTA($D$165:D171)+1</f>
        <v>4</v>
      </c>
      <c r="E172" s="31" t="s">
        <v>71</v>
      </c>
      <c r="F172" s="64"/>
      <c r="G172" s="179"/>
      <c r="H172" s="120"/>
      <c r="I172" s="170"/>
      <c r="J172" s="120"/>
      <c r="K172" s="120"/>
      <c r="L172" s="120"/>
      <c r="M172" s="120"/>
      <c r="N172" s="120"/>
      <c r="O172" s="120"/>
      <c r="P172" s="120"/>
    </row>
    <row r="173" spans="2:17" ht="29.25" customHeight="1" x14ac:dyDescent="0.4">
      <c r="C173" s="9"/>
      <c r="D173" s="60">
        <f>COUNTA($D$165:D172)+1</f>
        <v>5</v>
      </c>
      <c r="E173" s="31" t="s">
        <v>72</v>
      </c>
      <c r="F173" s="64"/>
      <c r="G173" s="179"/>
      <c r="H173" s="120"/>
      <c r="I173" s="170"/>
      <c r="J173" s="120"/>
      <c r="K173" s="120"/>
      <c r="L173" s="120"/>
      <c r="M173" s="120"/>
      <c r="N173" s="120"/>
      <c r="O173" s="120"/>
      <c r="P173" s="120"/>
    </row>
    <row r="174" spans="2:17" ht="29.25" customHeight="1" x14ac:dyDescent="0.4">
      <c r="C174" s="9"/>
      <c r="D174" s="5">
        <f>COUNTA($D$165:D173)+1</f>
        <v>6</v>
      </c>
      <c r="E174" s="24" t="s">
        <v>77</v>
      </c>
      <c r="F174" s="23" t="s">
        <v>78</v>
      </c>
      <c r="G174" s="169"/>
      <c r="H174" s="120"/>
      <c r="I174" s="170"/>
      <c r="J174" s="120"/>
      <c r="K174" s="120"/>
      <c r="L174" s="120"/>
      <c r="M174" s="120"/>
      <c r="N174" s="120"/>
      <c r="O174" s="120"/>
      <c r="P174" s="120"/>
    </row>
    <row r="175" spans="2:17" ht="29.25" customHeight="1" x14ac:dyDescent="0.4">
      <c r="C175" s="9"/>
      <c r="D175" s="5">
        <f>COUNTA($D$165:D174)+1</f>
        <v>7</v>
      </c>
      <c r="E175" s="24" t="s">
        <v>79</v>
      </c>
      <c r="F175" s="25" t="s">
        <v>78</v>
      </c>
      <c r="G175" s="169"/>
      <c r="H175" s="120"/>
      <c r="I175" s="170"/>
      <c r="J175" s="120"/>
      <c r="K175" s="120"/>
      <c r="L175" s="120"/>
      <c r="M175" s="120"/>
      <c r="N175" s="120"/>
      <c r="O175" s="120"/>
      <c r="P175" s="120"/>
    </row>
    <row r="176" spans="2:17" ht="29.25" customHeight="1" x14ac:dyDescent="0.4">
      <c r="C176" s="9"/>
      <c r="D176" s="60">
        <f>COUNTA($D$165:D175)+1</f>
        <v>8</v>
      </c>
      <c r="E176" s="31" t="s">
        <v>80</v>
      </c>
      <c r="F176" s="64" t="s">
        <v>134</v>
      </c>
      <c r="G176" s="179"/>
      <c r="H176" s="120"/>
      <c r="I176" s="170"/>
      <c r="J176" s="120"/>
      <c r="K176" s="120"/>
      <c r="L176" s="120"/>
      <c r="M176" s="120"/>
      <c r="N176" s="120"/>
      <c r="O176" s="120"/>
      <c r="P176" s="120"/>
    </row>
    <row r="177" spans="2:17" ht="29.25" customHeight="1" x14ac:dyDescent="0.4">
      <c r="C177" s="9"/>
      <c r="D177" s="7">
        <f>COUNTA($D$165:D176)+1</f>
        <v>9</v>
      </c>
      <c r="E177" s="26" t="s">
        <v>81</v>
      </c>
      <c r="F177" s="27"/>
      <c r="G177" s="12" t="str">
        <f>IF($G$34="就業時間換算","",IFERROR(+G172/G174,""))</f>
        <v/>
      </c>
      <c r="H177" s="13" t="str">
        <f t="shared" ref="H177:P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row>
    <row r="178" spans="2:17" ht="29.25" customHeight="1" x14ac:dyDescent="0.4">
      <c r="C178" s="9"/>
      <c r="D178" s="7">
        <f>COUNTA($D$165:D177)+1</f>
        <v>10</v>
      </c>
      <c r="E178" s="26" t="s">
        <v>82</v>
      </c>
      <c r="F178" s="28"/>
      <c r="G178" s="12" t="str">
        <f>IF($G$34="人数換算","",IFERROR(+G172/G175,""))</f>
        <v/>
      </c>
      <c r="H178" s="13" t="str">
        <f t="shared" ref="H178:P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row>
    <row r="179" spans="2:17" ht="29.25" customHeight="1" x14ac:dyDescent="0.4">
      <c r="C179" s="9"/>
      <c r="D179" s="7">
        <f>COUNTA($D$165:D178)+1</f>
        <v>11</v>
      </c>
      <c r="E179" s="26" t="s">
        <v>83</v>
      </c>
      <c r="F179" s="27" t="s">
        <v>84</v>
      </c>
      <c r="G179" s="14"/>
      <c r="H179" s="56" t="str">
        <f>IFERROR((H177-G177)/G177,"")</f>
        <v/>
      </c>
      <c r="I179" s="57" t="str">
        <f t="shared" ref="I179:P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row>
    <row r="180" spans="2:17"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row>
    <row r="181" spans="2:17" ht="29.25" customHeight="1" x14ac:dyDescent="0.4">
      <c r="C181" s="9"/>
      <c r="D181" s="7">
        <f>COUNTA($D$165:D180)+1</f>
        <v>13</v>
      </c>
      <c r="E181" s="26" t="s">
        <v>87</v>
      </c>
      <c r="F181" s="27"/>
      <c r="G181" s="83" t="str">
        <f>IFERROR(+G173/G176,"")</f>
        <v/>
      </c>
      <c r="H181" s="84" t="str">
        <f>IFERROR(+H173/H176,"")</f>
        <v/>
      </c>
      <c r="I181" s="84" t="str">
        <f t="shared" ref="I181:P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row>
    <row r="182" spans="2:17" ht="29.25" customHeight="1" x14ac:dyDescent="0.4">
      <c r="D182" s="7">
        <f>COUNTA($D$165:D181)+1</f>
        <v>14</v>
      </c>
      <c r="E182" s="26" t="s">
        <v>88</v>
      </c>
      <c r="F182" s="27" t="s">
        <v>84</v>
      </c>
      <c r="G182" s="14"/>
      <c r="H182" s="56" t="str">
        <f>IFERROR((H181-G181)/G181,"")</f>
        <v/>
      </c>
      <c r="I182" s="57" t="str">
        <f>IFERROR((I181-H181)/H181,"")</f>
        <v/>
      </c>
      <c r="J182" s="56" t="str">
        <f t="shared" ref="J182:P182" si="59">IFERROR((J181-I181)/I181,"")</f>
        <v/>
      </c>
      <c r="K182" s="56" t="str">
        <f t="shared" si="59"/>
        <v/>
      </c>
      <c r="L182" s="56" t="str">
        <f t="shared" si="59"/>
        <v/>
      </c>
      <c r="M182" s="56" t="str">
        <f t="shared" si="59"/>
        <v/>
      </c>
      <c r="N182" s="56" t="str">
        <f t="shared" si="59"/>
        <v/>
      </c>
      <c r="O182" s="56" t="str">
        <f t="shared" si="59"/>
        <v/>
      </c>
      <c r="P182" s="56" t="str">
        <f t="shared" si="59"/>
        <v/>
      </c>
    </row>
    <row r="183" spans="2:17" x14ac:dyDescent="0.4">
      <c r="E183" s="50"/>
    </row>
    <row r="184" spans="2:17" ht="19.5" thickBot="1" x14ac:dyDescent="0.45">
      <c r="B184" s="82"/>
      <c r="C184" s="54" t="s">
        <v>138</v>
      </c>
      <c r="D184" s="4"/>
      <c r="E184" s="6"/>
      <c r="F184" s="6"/>
      <c r="L184" s="59"/>
    </row>
    <row r="185" spans="2:17" ht="29.25" customHeight="1" thickBot="1" x14ac:dyDescent="0.45">
      <c r="D185" s="155">
        <f>COUNTA($D$184:D184)+1</f>
        <v>1</v>
      </c>
      <c r="E185" s="156" t="s">
        <v>122</v>
      </c>
      <c r="F185" s="157"/>
      <c r="G185" s="158" t="str">
        <f>IF($K$86="","",$K$86)</f>
        <v/>
      </c>
      <c r="M185" s="146" t="s">
        <v>123</v>
      </c>
      <c r="N185" s="58" t="s">
        <v>124</v>
      </c>
      <c r="O185" s="58" t="s">
        <v>125</v>
      </c>
      <c r="P185" s="58" t="str">
        <f>"基準："&amp;$G185</f>
        <v>基準：</v>
      </c>
    </row>
    <row r="186" spans="2:17" ht="29.25" customHeight="1" x14ac:dyDescent="0.4">
      <c r="D186" s="60">
        <f>COUNTA($D$184:D185)+1</f>
        <v>2</v>
      </c>
      <c r="E186" s="62" t="s">
        <v>139</v>
      </c>
      <c r="F186" s="66" t="s">
        <v>103</v>
      </c>
      <c r="G186" s="177"/>
      <c r="M186" s="145" t="s">
        <v>127</v>
      </c>
      <c r="N186" s="145" t="str">
        <f>IF($G$34="就業時間換算","－",IFERROR(((HLOOKUP(DATE(YEAR($E$13)+3,MONTH($E$9),DAY($E$9)),$G190:$P201,7,FALSE))/(HLOOKUP(DATE(YEAR($E$13),MONTH($E$9),DAY($E$9)),$G190:$P201,7,FALSE)))^(1/3)-1,""))</f>
        <v/>
      </c>
      <c r="O186" s="159" t="str">
        <f>IF($G$34="人数換算","－",IFERROR(((HLOOKUP(DATE(YEAR($E$13)+3,MONTH($E$9),DAY($E$9)),$G190:$P201,8,FALSE))/(HLOOKUP(DATE(YEAR($E$13),MONTH($E$9),DAY($E$9)),$G190:$P201,8,FALSE)))^(1/3)-1,""))</f>
        <v/>
      </c>
      <c r="P186" s="188" t="str">
        <f>IFERROR(VLOOKUP($G185,【参考】最低賃金の5年間の年平均の年平均上昇率!$B$4:$C$50,2,FALSE),"")</f>
        <v/>
      </c>
      <c r="Q186" s="148" t="str">
        <f>IF($G$34="人数換算",$N186,IF($G$34="就業時間換算",$O186,""))</f>
        <v/>
      </c>
    </row>
    <row r="187" spans="2:17" ht="29.25" customHeight="1" x14ac:dyDescent="0.4">
      <c r="D187" s="60">
        <f>COUNTA($D$184:D186)+1</f>
        <v>3</v>
      </c>
      <c r="E187" s="62" t="s">
        <v>128</v>
      </c>
      <c r="F187" s="36" t="s">
        <v>103</v>
      </c>
      <c r="G187" s="178"/>
      <c r="M187" s="145" t="s">
        <v>129</v>
      </c>
      <c r="N187" s="145" t="str">
        <f>IF(AND(COUNTA($G195:$P195)&gt;0,SUMIF($G195:$P195,"&lt;&gt;"&amp;"")=0),"－",IFERROR(((HLOOKUP(DATE(YEAR($E$13)+3,MONTH($E$9),DAY($E$9)),$G190:$P201,11,FALSE))/(HLOOKUP(DATE(YEAR($E$13),MONTH($E$9),DAY($E$9)),$G190:$P201,11,FALSE)))^(1/3)-1,""))</f>
        <v/>
      </c>
      <c r="O187" s="160" t="s">
        <v>130</v>
      </c>
      <c r="P187" s="189"/>
    </row>
    <row r="188" spans="2:17" x14ac:dyDescent="0.4">
      <c r="D188" s="1"/>
      <c r="E188" s="76" t="s">
        <v>109</v>
      </c>
      <c r="G188" s="1" t="s">
        <v>131</v>
      </c>
    </row>
    <row r="189" spans="2:17" x14ac:dyDescent="0.4">
      <c r="D189" s="1"/>
      <c r="G189" s="75" t="s">
        <v>51</v>
      </c>
      <c r="H189" s="75" t="s">
        <v>52</v>
      </c>
      <c r="I189" s="75" t="s">
        <v>53</v>
      </c>
      <c r="J189" s="161" t="s">
        <v>54</v>
      </c>
      <c r="K189" s="161"/>
      <c r="L189" s="161"/>
      <c r="M189" s="161"/>
      <c r="N189" s="161"/>
      <c r="O189" s="161"/>
      <c r="P189" s="161"/>
    </row>
    <row r="190" spans="2:17" x14ac:dyDescent="0.4">
      <c r="D190" s="11"/>
      <c r="E190" s="11"/>
      <c r="F190" s="65"/>
      <c r="G190" s="74" t="str">
        <f>IF($I190="","",EDATE(H190,-12))</f>
        <v/>
      </c>
      <c r="H190" s="74" t="str">
        <f>IF($I190="","",EDATE(I190,-12))</f>
        <v/>
      </c>
      <c r="I190" s="74" t="str">
        <f>IF($I$12="","",$I$12)</f>
        <v/>
      </c>
      <c r="J190" s="74" t="str">
        <f>IF($I190="","",EDATE(I190,12))</f>
        <v/>
      </c>
      <c r="K190" s="74" t="str">
        <f t="shared" ref="K190:P190" si="60">IF($I190="","",EDATE(J190,12))</f>
        <v/>
      </c>
      <c r="L190" s="74" t="str">
        <f t="shared" si="60"/>
        <v/>
      </c>
      <c r="M190" s="74" t="str">
        <f t="shared" si="60"/>
        <v/>
      </c>
      <c r="N190" s="74" t="str">
        <f t="shared" si="60"/>
        <v/>
      </c>
      <c r="O190" s="74" t="str">
        <f t="shared" si="60"/>
        <v/>
      </c>
      <c r="P190" s="74" t="str">
        <f t="shared" si="60"/>
        <v/>
      </c>
    </row>
    <row r="191" spans="2:17" ht="29.25" customHeight="1" x14ac:dyDescent="0.4">
      <c r="D191" s="60">
        <f>COUNTA($D$184:D190)+1</f>
        <v>4</v>
      </c>
      <c r="E191" s="31" t="s">
        <v>71</v>
      </c>
      <c r="F191" s="64"/>
      <c r="G191" s="179"/>
      <c r="H191" s="120"/>
      <c r="I191" s="170"/>
      <c r="J191" s="120"/>
      <c r="K191" s="120"/>
      <c r="L191" s="120"/>
      <c r="M191" s="120"/>
      <c r="N191" s="120"/>
      <c r="O191" s="120"/>
      <c r="P191" s="120"/>
    </row>
    <row r="192" spans="2:17" ht="29.25" customHeight="1" x14ac:dyDescent="0.4">
      <c r="C192" s="9"/>
      <c r="D192" s="60">
        <f>COUNTA($D$184:D191)+1</f>
        <v>5</v>
      </c>
      <c r="E192" s="31" t="s">
        <v>72</v>
      </c>
      <c r="F192" s="64"/>
      <c r="G192" s="179"/>
      <c r="H192" s="120"/>
      <c r="I192" s="170"/>
      <c r="J192" s="120"/>
      <c r="K192" s="120"/>
      <c r="L192" s="120"/>
      <c r="M192" s="120"/>
      <c r="N192" s="120"/>
      <c r="O192" s="120"/>
      <c r="P192" s="120"/>
    </row>
    <row r="193" spans="2:16" ht="29.25" customHeight="1" x14ac:dyDescent="0.4">
      <c r="C193" s="9"/>
      <c r="D193" s="5">
        <f>COUNTA($D$184:D192)+1</f>
        <v>6</v>
      </c>
      <c r="E193" s="24" t="s">
        <v>77</v>
      </c>
      <c r="F193" s="23" t="s">
        <v>78</v>
      </c>
      <c r="G193" s="169"/>
      <c r="H193" s="120"/>
      <c r="I193" s="170"/>
      <c r="J193" s="120"/>
      <c r="K193" s="120"/>
      <c r="L193" s="120"/>
      <c r="M193" s="120"/>
      <c r="N193" s="120"/>
      <c r="O193" s="120"/>
      <c r="P193" s="120"/>
    </row>
    <row r="194" spans="2:16" ht="29.25" customHeight="1" x14ac:dyDescent="0.4">
      <c r="C194" s="9"/>
      <c r="D194" s="5">
        <f>COUNTA($D$184:D193)+1</f>
        <v>7</v>
      </c>
      <c r="E194" s="24" t="s">
        <v>79</v>
      </c>
      <c r="F194" s="25" t="s">
        <v>78</v>
      </c>
      <c r="G194" s="169"/>
      <c r="H194" s="120"/>
      <c r="I194" s="170"/>
      <c r="J194" s="120"/>
      <c r="K194" s="120"/>
      <c r="L194" s="120"/>
      <c r="M194" s="120"/>
      <c r="N194" s="120"/>
      <c r="O194" s="120"/>
      <c r="P194" s="120"/>
    </row>
    <row r="195" spans="2:16" ht="29.25" customHeight="1" x14ac:dyDescent="0.4">
      <c r="C195" s="9"/>
      <c r="D195" s="60">
        <f>COUNTA($D$184:D194)+1</f>
        <v>8</v>
      </c>
      <c r="E195" s="31" t="s">
        <v>80</v>
      </c>
      <c r="F195" s="64" t="s">
        <v>134</v>
      </c>
      <c r="G195" s="179"/>
      <c r="H195" s="120"/>
      <c r="I195" s="170"/>
      <c r="J195" s="120"/>
      <c r="K195" s="120"/>
      <c r="L195" s="120"/>
      <c r="M195" s="120"/>
      <c r="N195" s="120"/>
      <c r="O195" s="120"/>
      <c r="P195" s="120"/>
    </row>
    <row r="196" spans="2:16" ht="29.25" customHeight="1" x14ac:dyDescent="0.4">
      <c r="C196" s="9"/>
      <c r="D196" s="7">
        <f>COUNTA($D$184:D195)+1</f>
        <v>9</v>
      </c>
      <c r="E196" s="26" t="s">
        <v>81</v>
      </c>
      <c r="F196" s="27"/>
      <c r="G196" s="12" t="str">
        <f>IF($G$34="就業時間換算","",IFERROR(+G191/G193,""))</f>
        <v/>
      </c>
      <c r="H196" s="13" t="str">
        <f t="shared" ref="H196:P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row>
    <row r="197" spans="2:16" ht="29.25" customHeight="1" x14ac:dyDescent="0.4">
      <c r="C197" s="9"/>
      <c r="D197" s="7">
        <f>COUNTA($D$184:D196)+1</f>
        <v>10</v>
      </c>
      <c r="E197" s="26" t="s">
        <v>82</v>
      </c>
      <c r="F197" s="28"/>
      <c r="G197" s="12" t="str">
        <f>IF($G$34="人数換算","",IFERROR(+G191/G194,""))</f>
        <v/>
      </c>
      <c r="H197" s="13" t="str">
        <f t="shared" ref="H197:P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row>
    <row r="198" spans="2:16" ht="29.25" customHeight="1" x14ac:dyDescent="0.4">
      <c r="C198" s="9"/>
      <c r="D198" s="7">
        <f>COUNTA($D$184:D197)+1</f>
        <v>11</v>
      </c>
      <c r="E198" s="26" t="s">
        <v>83</v>
      </c>
      <c r="F198" s="27" t="s">
        <v>84</v>
      </c>
      <c r="G198" s="14"/>
      <c r="H198" s="56" t="str">
        <f>IFERROR((H196-G196)/G196,"")</f>
        <v/>
      </c>
      <c r="I198" s="57" t="str">
        <f t="shared" ref="I198:P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row>
    <row r="199" spans="2:16"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row>
    <row r="200" spans="2:16" ht="29.25" customHeight="1" x14ac:dyDescent="0.4">
      <c r="C200" s="9"/>
      <c r="D200" s="7">
        <f>COUNTA($D$184:D199)+1</f>
        <v>13</v>
      </c>
      <c r="E200" s="26" t="s">
        <v>87</v>
      </c>
      <c r="F200" s="27"/>
      <c r="G200" s="83" t="str">
        <f>IFERROR(+G192/G195,"")</f>
        <v/>
      </c>
      <c r="H200" s="84" t="str">
        <f>IFERROR(+H192/H195,"")</f>
        <v/>
      </c>
      <c r="I200" s="84" t="str">
        <f t="shared" ref="I200:P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row>
    <row r="201" spans="2:16" ht="29.25" customHeight="1" x14ac:dyDescent="0.4">
      <c r="D201" s="7">
        <f>COUNTA($D$184:D200)+1</f>
        <v>14</v>
      </c>
      <c r="E201" s="26" t="s">
        <v>88</v>
      </c>
      <c r="F201" s="27" t="s">
        <v>84</v>
      </c>
      <c r="G201" s="14"/>
      <c r="H201" s="56" t="str">
        <f>IFERROR((H200-G200)/G200,"")</f>
        <v/>
      </c>
      <c r="I201" s="57" t="str">
        <f>IFERROR((I200-H200)/H200,"")</f>
        <v/>
      </c>
      <c r="J201" s="56" t="str">
        <f t="shared" ref="J201:P201" si="65">IFERROR((J200-I200)/I200,"")</f>
        <v/>
      </c>
      <c r="K201" s="56" t="str">
        <f t="shared" si="65"/>
        <v/>
      </c>
      <c r="L201" s="56" t="str">
        <f t="shared" si="65"/>
        <v/>
      </c>
      <c r="M201" s="56" t="str">
        <f t="shared" si="65"/>
        <v/>
      </c>
      <c r="N201" s="56" t="str">
        <f t="shared" si="65"/>
        <v/>
      </c>
      <c r="O201" s="56" t="str">
        <f t="shared" si="65"/>
        <v/>
      </c>
      <c r="P201" s="56" t="str">
        <f t="shared" si="65"/>
        <v/>
      </c>
    </row>
    <row r="202" spans="2:16" x14ac:dyDescent="0.4">
      <c r="E202" s="50"/>
    </row>
    <row r="203" spans="2:16" ht="19.5" x14ac:dyDescent="0.4">
      <c r="B203" s="22" t="s">
        <v>140</v>
      </c>
      <c r="C203" s="77"/>
      <c r="G203" s="11"/>
      <c r="H203" s="11"/>
    </row>
    <row r="204" spans="2:16" x14ac:dyDescent="0.4">
      <c r="C204" s="86" t="s">
        <v>141</v>
      </c>
      <c r="D204" s="86" t="s">
        <v>142</v>
      </c>
      <c r="E204" s="78"/>
      <c r="F204" s="49"/>
    </row>
    <row r="205" spans="2:16" x14ac:dyDescent="0.4">
      <c r="C205" s="9"/>
      <c r="D205" s="80" t="s">
        <v>143</v>
      </c>
      <c r="E205" s="79"/>
      <c r="F205" s="6"/>
    </row>
    <row r="206" spans="2:16" x14ac:dyDescent="0.4">
      <c r="C206" s="9"/>
      <c r="D206" s="80" t="s">
        <v>144</v>
      </c>
      <c r="E206" s="79"/>
      <c r="F206" s="6"/>
    </row>
    <row r="207" spans="2:16" x14ac:dyDescent="0.4">
      <c r="D207" s="81" t="s">
        <v>145</v>
      </c>
      <c r="F207" s="10"/>
    </row>
    <row r="208" spans="2:16"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IF(OR($Q$91="",$P$91="",$Q$91&lt;$P$91),"非該当","該当")</f>
        <v>非該当</v>
      </c>
      <c r="I223" s="51" t="str">
        <f>IF($G109="","－",IF(OR($Q$110="",$P$110="",$Q$110&lt;$P$110),"非該当","該当"))</f>
        <v>－</v>
      </c>
      <c r="J223" s="51" t="str">
        <f>IF($G128="","－",IF(OR($Q$129="",$P$129="",$Q$129&lt;$P$129),"非該当","該当"))</f>
        <v>－</v>
      </c>
      <c r="K223" s="51" t="str">
        <f>IF($G147="","－",IF(OR($Q$148="",$P$148="",$Q$148&lt;$P$148),"非該当","該当"))</f>
        <v>－</v>
      </c>
      <c r="L223" s="51" t="str">
        <f>IF($G166="","－",IF(OR($Q$167="",$P$167="",$Q$167&lt;$P$167),"非該当","該当"))</f>
        <v>－</v>
      </c>
      <c r="M223" s="51" t="str">
        <f>IF($G185="","－",IF(OR($Q$186="",$P$186="",$Q$186&lt;$P$186),"非該当","該当"))</f>
        <v>－</v>
      </c>
      <c r="N223" s="6"/>
    </row>
    <row r="224" spans="2:14" ht="37.5" x14ac:dyDescent="0.4">
      <c r="D224" s="7">
        <v>8</v>
      </c>
      <c r="E224" s="45" t="s">
        <v>165</v>
      </c>
      <c r="F224" s="41" t="s">
        <v>160</v>
      </c>
      <c r="G224" s="52" t="str">
        <f>IF(COUNTIF(H224:M224,"非該当")&gt;0,"非該当","該当")</f>
        <v>非該当</v>
      </c>
      <c r="H224" s="51" t="str">
        <f>IF($N92="－","－",IF(OR($N$92="",$P$91="",$N$92&lt;$P$91),"非該当","該当"))</f>
        <v>非該当</v>
      </c>
      <c r="I224" s="51" t="str">
        <f>IF(OR($G109="",N111="－"),"－",IF(OR($N$111="",$P$110="",$N$111&lt;$P$110),"非該当","該当"))</f>
        <v>－</v>
      </c>
      <c r="J224" s="51" t="str">
        <f>IF(OR($G128="",$N130="－"),"－",IF(OR($N$130="",$P$129="",$N$130&lt;$P$129),"非該当","該当"))</f>
        <v>－</v>
      </c>
      <c r="K224" s="51" t="str">
        <f>IF(OR($G147="",$N149="－"),"－",IF(OR($N$149="",$P$148="",$N$149&lt;$P$148),"非該当","該当"))</f>
        <v>－</v>
      </c>
      <c r="L224" s="51" t="str">
        <f>IF(OR($G166="",$N168="－"),"－",IF(OR($N$168="",$P$167="",$N$168&lt;$P$167),"非該当","該当"))</f>
        <v>－</v>
      </c>
      <c r="M224" s="51" t="str">
        <f>IF(OR($G185="",$N187="－"),"－",IF(OR($N$187="",$P$186="",$N$187&lt;$P$186),"非該当","該当"))</f>
        <v>－</v>
      </c>
      <c r="N224" s="6"/>
    </row>
    <row r="225" spans="4:14" ht="37.5" x14ac:dyDescent="0.4">
      <c r="D225" s="7">
        <v>9</v>
      </c>
      <c r="E225" s="45" t="s">
        <v>166</v>
      </c>
      <c r="F225" s="41" t="s">
        <v>167</v>
      </c>
      <c r="G225" s="51" t="s">
        <v>130</v>
      </c>
      <c r="J225" s="55"/>
      <c r="N225" s="6"/>
    </row>
  </sheetData>
  <sheetProtection algorithmName="SHA-512" hashValue="t71EUBCUwZdD6QH2zuGuXJmeWEKF4NMvDS/Cvfz1MewvenXQ6IPr/W49y2N1fNXCLzrHoTzRJIFpDFKtGotUKQ==" saltValue="CCPxiyC1hfCRRjMXjnVF7w==" spinCount="100000" sheet="1" objects="1" scenarios="1"/>
  <dataConsolidate/>
  <mergeCells count="6">
    <mergeCell ref="P91:P92"/>
    <mergeCell ref="P110:P111"/>
    <mergeCell ref="P129:P130"/>
    <mergeCell ref="P148:P149"/>
    <mergeCell ref="P167:P168"/>
    <mergeCell ref="P186:P187"/>
  </mergeCells>
  <phoneticPr fontId="1"/>
  <conditionalFormatting sqref="G225 G216:G220 G222:M224">
    <cfRule type="expression" dxfId="89" priority="10">
      <formula>G216="非該当"</formula>
    </cfRule>
  </conditionalFormatting>
  <conditionalFormatting sqref="D109:P125">
    <cfRule type="expression" dxfId="88" priority="6">
      <formula>$G$86=""</formula>
    </cfRule>
  </conditionalFormatting>
  <conditionalFormatting sqref="D128:P144">
    <cfRule type="expression" dxfId="87" priority="5">
      <formula>$H$86=""</formula>
    </cfRule>
  </conditionalFormatting>
  <conditionalFormatting sqref="D147:P163">
    <cfRule type="expression" dxfId="86" priority="4">
      <formula>$I$86=""</formula>
    </cfRule>
  </conditionalFormatting>
  <conditionalFormatting sqref="D166:P182">
    <cfRule type="expression" dxfId="85" priority="3">
      <formula>$J$86=""</formula>
    </cfRule>
  </conditionalFormatting>
  <conditionalFormatting sqref="D185:P201">
    <cfRule type="expression" dxfId="84" priority="2">
      <formula>$K$86=""</formula>
    </cfRule>
  </conditionalFormatting>
  <conditionalFormatting sqref="C5:F5">
    <cfRule type="expression" dxfId="83" priority="1">
      <formula>$C$5&lt;&gt;""</formula>
    </cfRule>
  </conditionalFormatting>
  <conditionalFormatting sqref="D36:P36 D39:P39 D41:P41 D45:P45 D75:P75 D77:P77 D81:P81 D99:P99 D102:P102 D104:P104 D118:P118 D121:P121 D123:P123 D137:P137 D140:P140 D142:P142 D156:P156 D159:P159 D161:P161 D175:P175 D178:P178 D180:P180 D194:P194 D197:P197 D199:P199 D72:P72">
    <cfRule type="expression" dxfId="82" priority="8">
      <formula>$G$34&lt;&gt;"就業時間換算"</formula>
    </cfRule>
  </conditionalFormatting>
  <conditionalFormatting sqref="D35:P35 D38:P38 D40:P40 D44:P44 D71:P71 D74:P74 D76:P76 D80:P80 D98:P98 D101:P101 D103:P103 D117:P117 D120:P120 D122:P122 D136:P136 D139:P139 D141:P141 D155:P155 D158:P158 D160:P160 D174:P174 D177:P177 D179:P179 D193:P193 D196:P196 D198:P198">
    <cfRule type="expression" dxfId="81" priority="7">
      <formula>$G$34&lt;&gt;"人数換算"</formula>
    </cfRule>
  </conditionalFormatting>
  <conditionalFormatting sqref="G27:P33 G35:P45 G64:P81 G96:P106 G115:P125 G134:P144 G153:P163 G172:P182 G191:P201">
    <cfRule type="expression" dxfId="80" priority="9">
      <formula>G$13="－"</formula>
    </cfRule>
  </conditionalFormatting>
  <dataValidations count="14">
    <dataValidation type="list" allowBlank="1" showInputMessage="1" showErrorMessage="1" sqref="E12" xr:uid="{40284666-27CC-4C14-AFA4-8C6CDB3ED63D}">
      <formula1>$G$12:$P$12</formula1>
    </dataValidation>
    <dataValidation type="list" imeMode="halfAlpha" allowBlank="1" showInputMessage="1" showErrorMessage="1" sqref="G34" xr:uid="{D99A84BB-DF12-4DA4-86F6-8CF226027AA0}">
      <formula1>"人数換算,就業時間換算"</formula1>
    </dataValidation>
    <dataValidation type="list" allowBlank="1" showInputMessage="1" showErrorMessage="1" sqref="G92" xr:uid="{5AD1DA37-071D-4D95-A4CE-F55C5384CDCC}">
      <formula1>INDIRECT($G$91)</formula1>
    </dataValidation>
    <dataValidation type="list" allowBlank="1" showInputMessage="1" showErrorMessage="1" sqref="G111" xr:uid="{E2E79BB8-B700-4F90-8DC3-5B50CC88632D}">
      <formula1>INDIRECT($G$110)</formula1>
    </dataValidation>
    <dataValidation type="list" allowBlank="1" showInputMessage="1" showErrorMessage="1" sqref="G130" xr:uid="{F1768FFA-E997-429E-B6F0-0F2895B84D01}">
      <formula1>INDIRECT($G$129)</formula1>
    </dataValidation>
    <dataValidation type="list" allowBlank="1" showInputMessage="1" showErrorMessage="1" sqref="G149" xr:uid="{B2E180AE-FA3D-4DC4-92FD-409098797642}">
      <formula1>INDIRECT($G$148)</formula1>
    </dataValidation>
    <dataValidation type="list" allowBlank="1" showInputMessage="1" showErrorMessage="1" sqref="G168" xr:uid="{79FB521E-3AE7-47B1-8CD8-0FF8F58C227D}">
      <formula1>INDIRECT($G$167)</formula1>
    </dataValidation>
    <dataValidation type="list" allowBlank="1" showInputMessage="1" showErrorMessage="1" sqref="G187" xr:uid="{CDE33091-2B1D-48D1-8B09-2182CFD1F780}">
      <formula1>INDIRECT($G$186)</formula1>
    </dataValidation>
    <dataValidation type="list" allowBlank="1" showInputMessage="1" showErrorMessage="1" sqref="G57" xr:uid="{901D57D6-5BB6-4FE8-8B32-9F97AD1DC609}">
      <formula1>INDIRECT($G$56)</formula1>
    </dataValidation>
    <dataValidation operator="lessThanOrEqual" allowBlank="1" showInputMessage="1" showErrorMessage="1" sqref="E9" xr:uid="{08C1037E-258B-40C2-B752-7AEFB7265B3E}"/>
    <dataValidation type="date" allowBlank="1" showInputMessage="1" showErrorMessage="1" error="補助事業期間内（2026年12月31日まで）の日付を入力してください" sqref="E10" xr:uid="{D940963E-684C-4F9C-9C16-6E5B2F37DB2C}">
      <formula1>45412</formula1>
      <formula2>46387</formula2>
    </dataValidation>
    <dataValidation operator="greaterThanOrEqual" allowBlank="1" showInputMessage="1" showErrorMessage="1" error="2024年3月1日以降の日付を入力ください" sqref="E7" xr:uid="{9B04106A-F350-4571-8839-9C45D7A89191}"/>
    <dataValidation imeMode="halfAlpha" allowBlank="1" showInputMessage="1" showErrorMessage="1" sqref="G16:I24 G42:P42 G191:P195 G64:P69 G105:P105 G78:P78 G48:I51 G172:P176 G96:P100 G143:P143 G115:P119 G162:P162 G134:P138 G181:P181 G153:P157 G200:P200 G124:P124 G35:P37 G71:P73 G82 G27:P32" xr:uid="{DC1523DC-3403-4134-A631-A828906063C6}"/>
    <dataValidation type="list" allowBlank="1" showInputMessage="1" showErrorMessage="1" sqref="G54:G55" xr:uid="{80B7B24B-B546-4EE1-8CBF-5B41B5BF19D4}">
      <formula1>"該当,非該当"</formula1>
    </dataValidation>
  </dataValidations>
  <hyperlinks>
    <hyperlink ref="H54" r:id="rId1" xr:uid="{73BB9859-0EE5-420A-98A3-DDB5356D3407}"/>
    <hyperlink ref="H55" r:id="rId2" xr:uid="{26AB851D-669D-4592-86CA-A2A1F65692EB}"/>
    <hyperlink ref="E58" r:id="rId3" xr:uid="{A4B1E02B-2FA9-4CEC-B120-E085E57FD693}"/>
    <hyperlink ref="E93" r:id="rId4" xr:uid="{8859257F-6995-4311-AF3E-459886F5F69E}"/>
    <hyperlink ref="E112" r:id="rId5" xr:uid="{75FBBD16-1317-43F2-A6FB-D35B02B1103F}"/>
    <hyperlink ref="E131" r:id="rId6" xr:uid="{4A5EA9B4-B6A7-4BBF-AFAA-D67B2E6B5425}"/>
    <hyperlink ref="E150" r:id="rId7" xr:uid="{5F188331-BEC0-49E9-A1F2-33E1B145DC5F}"/>
    <hyperlink ref="E169" r:id="rId8" xr:uid="{146B93F6-BB6B-426A-B92F-838EE5893F88}"/>
    <hyperlink ref="E188" r:id="rId9" xr:uid="{35A87C4B-3B75-4A0B-88E8-B3660026279E}"/>
    <hyperlink ref="Q50" r:id="rId10" xr:uid="{4E109FB9-6A07-460A-9CF9-0EF78492F878}"/>
    <hyperlink ref="Q48" r:id="rId11" xr:uid="{F1E802B9-9AC3-4D11-B485-A2EBA5A84806}"/>
    <hyperlink ref="Q51" r:id="rId12" xr:uid="{9E79CC8F-3BF4-4D4F-98F8-BCC6DEB14FE8}"/>
  </hyperlinks>
  <pageMargins left="0.23622047244094491" right="0.23622047244094491" top="0.74803149606299213" bottom="0.74803149606299213" header="0.31496062992125984" footer="0.31496062992125984"/>
  <pageSetup paperSize="9" scale="36"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310E6DA6-91F1-4528-BF9F-4C72329FBA0A}">
          <x14:formula1>
            <xm:f>【参考】業種!$G$2:$X$2</xm:f>
          </x14:formula1>
          <xm:sqref>G91 G110 G129 G148 G167 G186</xm:sqref>
        </x14:dataValidation>
        <x14:dataValidation type="list" allowBlank="1" showInputMessage="1" showErrorMessage="1" xr:uid="{49E97001-7F7E-4E14-9A76-4D721F5ED341}">
          <x14:formula1>
            <xm:f>【参考】業種!$E$2:$X$2</xm:f>
          </x14:formula1>
          <xm:sqref>G56</xm:sqref>
        </x14:dataValidation>
        <x14:dataValidation type="list" allowBlank="1" showInputMessage="1" showErrorMessage="1" xr:uid="{47711BB6-72B2-452C-BD2B-9C44CA612DFB}">
          <x14:formula1>
            <xm:f>【参考】最低賃金の5年間の年平均の年平均上昇率!$B$4:$B$50</xm:f>
          </x14:formula1>
          <xm:sqref>H86:K86 G85:G86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74EA29-0F3E-430C-AC1B-09CACA6131F4}">
  <sheetPr codeName="Sheet7">
    <tabColor theme="7" tint="0.79998168889431442"/>
    <pageSetUpPr fitToPage="1"/>
  </sheetPr>
  <dimension ref="A1:R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16" width="12.5" style="1" customWidth="1"/>
    <col min="17" max="17" width="9" style="1"/>
    <col min="18" max="21" width="12.5" style="1" customWidth="1"/>
    <col min="22" max="16384" width="9" style="1"/>
  </cols>
  <sheetData>
    <row r="1" spans="1:16" ht="14.45" customHeight="1" x14ac:dyDescent="0.4">
      <c r="A1" s="127" t="s">
        <v>404</v>
      </c>
    </row>
    <row r="2" spans="1:16" ht="7.5" customHeight="1" x14ac:dyDescent="0.4">
      <c r="A2" s="50"/>
    </row>
    <row r="3" spans="1:16" ht="24" x14ac:dyDescent="0.4">
      <c r="B3" s="87" t="s">
        <v>44</v>
      </c>
    </row>
    <row r="4" spans="1:16" ht="16.149999999999999" customHeight="1" thickBot="1" x14ac:dyDescent="0.45">
      <c r="B4" s="8"/>
      <c r="C4" s="8"/>
    </row>
    <row r="5" spans="1:16"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6" ht="16.149999999999999" customHeight="1" x14ac:dyDescent="0.4">
      <c r="B6" s="8"/>
      <c r="J6" s="80"/>
    </row>
    <row r="7" spans="1:16" ht="16.149999999999999" customHeight="1" x14ac:dyDescent="0.4">
      <c r="D7" s="37" t="s">
        <v>45</v>
      </c>
      <c r="E7" s="180" t="str">
        <f>IF(①申請者情報!$D$6="","",①申請者情報!$D$6)</f>
        <v/>
      </c>
      <c r="J7" s="80"/>
    </row>
    <row r="8" spans="1:16" ht="16.149999999999999" customHeight="1" x14ac:dyDescent="0.4">
      <c r="D8" s="37" t="s">
        <v>46</v>
      </c>
      <c r="E8" s="154" t="str">
        <f>IF(①申請者情報!$D$33="","",①申請者情報!$D$33)</f>
        <v/>
      </c>
      <c r="J8" s="80"/>
    </row>
    <row r="9" spans="1:16" ht="16.149999999999999" customHeight="1" x14ac:dyDescent="0.4">
      <c r="B9" s="8"/>
      <c r="D9" s="37" t="s">
        <v>47</v>
      </c>
      <c r="E9" s="167"/>
    </row>
    <row r="10" spans="1:16" ht="16.149999999999999" customHeight="1" x14ac:dyDescent="0.4">
      <c r="D10" s="37" t="s">
        <v>48</v>
      </c>
      <c r="E10" s="167"/>
      <c r="F10" s="63"/>
      <c r="G10" s="1" t="s">
        <v>49</v>
      </c>
    </row>
    <row r="11" spans="1:16" x14ac:dyDescent="0.4">
      <c r="C11" s="8"/>
      <c r="D11" s="37" t="s">
        <v>50</v>
      </c>
      <c r="G11" s="75" t="s">
        <v>51</v>
      </c>
      <c r="H11" s="75" t="s">
        <v>52</v>
      </c>
      <c r="I11" s="75" t="s">
        <v>53</v>
      </c>
      <c r="J11" s="161" t="s">
        <v>54</v>
      </c>
      <c r="K11" s="161"/>
      <c r="L11" s="161"/>
      <c r="M11" s="161"/>
      <c r="N11" s="161"/>
      <c r="O11" s="161"/>
      <c r="P11" s="161"/>
    </row>
    <row r="12" spans="1:16" x14ac:dyDescent="0.4">
      <c r="B12" s="8"/>
      <c r="D12" s="37" t="s">
        <v>55</v>
      </c>
      <c r="E12" s="168"/>
      <c r="G12" s="162" t="str">
        <f>IF($E$9="","",EDATE(H12,-12))</f>
        <v/>
      </c>
      <c r="H12" s="162" t="str">
        <f>IF($E$9="","",EDATE(I12,-12))</f>
        <v/>
      </c>
      <c r="I12" s="162" t="str">
        <f>IF($E$9="","",$E$9)</f>
        <v/>
      </c>
      <c r="J12" s="162" t="str">
        <f t="shared" ref="J12:P12" si="0">IF($E$9="","",EDATE(I12,12))</f>
        <v/>
      </c>
      <c r="K12" s="162" t="str">
        <f t="shared" si="0"/>
        <v/>
      </c>
      <c r="L12" s="162" t="str">
        <f t="shared" si="0"/>
        <v/>
      </c>
      <c r="M12" s="162" t="str">
        <f t="shared" si="0"/>
        <v/>
      </c>
      <c r="N12" s="162" t="str">
        <f t="shared" si="0"/>
        <v/>
      </c>
      <c r="O12" s="162" t="str">
        <f t="shared" si="0"/>
        <v/>
      </c>
      <c r="P12" s="162" t="str">
        <f t="shared" si="0"/>
        <v/>
      </c>
    </row>
    <row r="13" spans="1:16" x14ac:dyDescent="0.4">
      <c r="D13" s="1"/>
      <c r="E13" s="147" t="str">
        <f>IF(E12="","",IF(①申請者情報!$D$26="該当する",EDATE($E$12,12),$E$12))</f>
        <v/>
      </c>
      <c r="G13" s="137" t="str">
        <f>IFERROR(IF(AND(G12&lt;&gt;"",$E$13=G12),"基準年",IF($E$13&lt;G12,IF(YEAR(G12)-YEAR($E$13)&lt;4,"事業化報告"&amp;YEAR(G12)-YEAR($E$13)&amp;"年目","－"),"")),"")</f>
        <v/>
      </c>
      <c r="H13" s="137" t="str">
        <f t="shared" ref="H13:P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row>
    <row r="14" spans="1:16" ht="19.5" x14ac:dyDescent="0.4">
      <c r="B14" s="22" t="s">
        <v>56</v>
      </c>
      <c r="D14" s="1"/>
      <c r="F14" s="32"/>
    </row>
    <row r="15" spans="1:16" x14ac:dyDescent="0.35">
      <c r="B15" s="61">
        <f>MAX($B$14:B14)+1</f>
        <v>1</v>
      </c>
      <c r="C15" s="54" t="s">
        <v>57</v>
      </c>
      <c r="D15" s="30"/>
      <c r="E15" s="31"/>
      <c r="F15" s="31"/>
      <c r="G15" s="11"/>
      <c r="H15" s="11"/>
      <c r="I15" s="11"/>
      <c r="J15" s="11"/>
      <c r="K15" s="11"/>
      <c r="L15" s="11"/>
      <c r="M15" s="11"/>
      <c r="N15" s="11"/>
      <c r="O15" s="11"/>
      <c r="P15" s="11"/>
    </row>
    <row r="16" spans="1:16" ht="29.25" customHeight="1" x14ac:dyDescent="0.4">
      <c r="C16" s="141"/>
      <c r="D16" s="5" t="str">
        <f>MAX($B$15:B16)&amp;"-"&amp;COUNTA($D$15:D15)+1</f>
        <v>1-1</v>
      </c>
      <c r="E16" s="24" t="s">
        <v>58</v>
      </c>
      <c r="F16" s="25"/>
      <c r="G16" s="169"/>
      <c r="H16" s="169"/>
      <c r="I16" s="169"/>
      <c r="J16" s="21"/>
      <c r="K16" s="21"/>
      <c r="L16" s="21"/>
      <c r="M16" s="21"/>
      <c r="N16" s="21"/>
      <c r="O16" s="21"/>
      <c r="P16" s="21"/>
    </row>
    <row r="17" spans="2:16" ht="29.25" customHeight="1" x14ac:dyDescent="0.4">
      <c r="C17" s="9"/>
      <c r="D17" s="5" t="str">
        <f>MAX($B$15:B17)&amp;"-"&amp;COUNTA($D$15:D16)+1</f>
        <v>1-2</v>
      </c>
      <c r="E17" s="138" t="s">
        <v>59</v>
      </c>
      <c r="F17" s="23"/>
      <c r="G17" s="169"/>
      <c r="H17" s="169"/>
      <c r="I17" s="169"/>
      <c r="J17" s="21"/>
      <c r="K17" s="21"/>
      <c r="L17" s="21"/>
      <c r="M17" s="21"/>
      <c r="N17" s="21"/>
      <c r="O17" s="21"/>
      <c r="P17" s="21"/>
    </row>
    <row r="18" spans="2:16" ht="29.25" customHeight="1" x14ac:dyDescent="0.4">
      <c r="C18" s="9"/>
      <c r="D18" s="5" t="str">
        <f>MAX($B$15:B18)&amp;"-"&amp;COUNTA($D$15:D17)+1</f>
        <v>1-3</v>
      </c>
      <c r="E18" s="138" t="s">
        <v>60</v>
      </c>
      <c r="F18" s="23"/>
      <c r="G18" s="169"/>
      <c r="H18" s="169"/>
      <c r="I18" s="169"/>
      <c r="J18" s="21"/>
      <c r="K18" s="21"/>
      <c r="L18" s="21"/>
      <c r="M18" s="21"/>
      <c r="N18" s="21"/>
      <c r="O18" s="21"/>
      <c r="P18" s="21"/>
    </row>
    <row r="19" spans="2:16" ht="29.25" customHeight="1" x14ac:dyDescent="0.4">
      <c r="C19" s="9"/>
      <c r="D19" s="5" t="str">
        <f>MAX($B$15:B19)&amp;"-"&amp;COUNTA($D$15:D18)+1</f>
        <v>1-4</v>
      </c>
      <c r="E19" s="139" t="s">
        <v>61</v>
      </c>
      <c r="F19" s="23"/>
      <c r="G19" s="169"/>
      <c r="H19" s="169"/>
      <c r="I19" s="169"/>
      <c r="J19" s="21"/>
      <c r="K19" s="21"/>
      <c r="L19" s="21"/>
      <c r="M19" s="21"/>
      <c r="N19" s="21"/>
      <c r="O19" s="21"/>
      <c r="P19" s="21"/>
    </row>
    <row r="20" spans="2:16" ht="29.25" customHeight="1" x14ac:dyDescent="0.4">
      <c r="C20" s="9"/>
      <c r="D20" s="5" t="str">
        <f>MAX($B$15:B20)&amp;"-"&amp;COUNTA($D$15:D19)+1</f>
        <v>1-5</v>
      </c>
      <c r="E20" s="139" t="s">
        <v>62</v>
      </c>
      <c r="F20" s="23"/>
      <c r="G20" s="169"/>
      <c r="H20" s="169"/>
      <c r="I20" s="169"/>
      <c r="J20" s="21"/>
      <c r="K20" s="21"/>
      <c r="L20" s="21"/>
      <c r="M20" s="21"/>
      <c r="N20" s="21"/>
      <c r="O20" s="21"/>
      <c r="P20" s="21"/>
    </row>
    <row r="21" spans="2:16" ht="29.25" customHeight="1" x14ac:dyDescent="0.4">
      <c r="C21" s="9"/>
      <c r="D21" s="5" t="str">
        <f>MAX($B$15:B21)&amp;"-"&amp;COUNTA($D$15:D20)+1</f>
        <v>1-6</v>
      </c>
      <c r="E21" s="24" t="s">
        <v>63</v>
      </c>
      <c r="F21" s="25"/>
      <c r="G21" s="169"/>
      <c r="H21" s="169"/>
      <c r="I21" s="169"/>
      <c r="J21" s="21"/>
      <c r="K21" s="21"/>
      <c r="L21" s="21"/>
      <c r="M21" s="21"/>
      <c r="N21" s="21"/>
      <c r="O21" s="21"/>
      <c r="P21" s="21"/>
    </row>
    <row r="22" spans="2:16" ht="29.25" customHeight="1" x14ac:dyDescent="0.4">
      <c r="C22" s="9"/>
      <c r="D22" s="5" t="str">
        <f>MAX($B$15:B22)&amp;"-"&amp;COUNTA($D$15:D21)+1</f>
        <v>1-7</v>
      </c>
      <c r="E22" s="138" t="s">
        <v>64</v>
      </c>
      <c r="F22" s="23"/>
      <c r="G22" s="169"/>
      <c r="H22" s="169"/>
      <c r="I22" s="169"/>
      <c r="J22" s="21"/>
      <c r="K22" s="21"/>
      <c r="L22" s="21"/>
      <c r="M22" s="21"/>
      <c r="N22" s="21"/>
      <c r="O22" s="21"/>
      <c r="P22" s="21"/>
    </row>
    <row r="23" spans="2:16" ht="29.25" customHeight="1" x14ac:dyDescent="0.4">
      <c r="C23" s="9"/>
      <c r="D23" s="5" t="str">
        <f>MAX($B$15:B23)&amp;"-"&amp;COUNTA($D$15:D22)+1</f>
        <v>1-8</v>
      </c>
      <c r="E23" s="138" t="s">
        <v>65</v>
      </c>
      <c r="F23" s="23"/>
      <c r="G23" s="169"/>
      <c r="H23" s="169"/>
      <c r="I23" s="169"/>
      <c r="J23" s="21"/>
      <c r="K23" s="21"/>
      <c r="L23" s="21"/>
      <c r="M23" s="21"/>
      <c r="N23" s="21"/>
      <c r="O23" s="21"/>
      <c r="P23" s="21"/>
    </row>
    <row r="24" spans="2:16"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row>
    <row r="25" spans="2:16" x14ac:dyDescent="0.4">
      <c r="D25" s="43"/>
      <c r="E25" s="42"/>
      <c r="F25" s="42"/>
      <c r="G25" s="42"/>
      <c r="H25" s="42"/>
      <c r="I25" s="42"/>
      <c r="J25" s="42"/>
      <c r="K25" s="42"/>
      <c r="L25" s="42"/>
      <c r="M25" s="42"/>
      <c r="N25" s="42"/>
      <c r="O25" s="42"/>
      <c r="P25" s="42"/>
    </row>
    <row r="26" spans="2:16" x14ac:dyDescent="0.35">
      <c r="B26" s="61">
        <f>MAX($B$14:B25)+1</f>
        <v>2</v>
      </c>
      <c r="C26" s="54" t="s">
        <v>67</v>
      </c>
      <c r="D26" s="30"/>
      <c r="E26" s="31"/>
      <c r="F26" s="31"/>
      <c r="G26" s="11"/>
      <c r="H26" s="11"/>
      <c r="I26" s="11"/>
      <c r="J26" s="11"/>
      <c r="K26" s="11"/>
      <c r="L26" s="11"/>
      <c r="M26" s="11"/>
      <c r="N26" s="11"/>
      <c r="O26" s="11"/>
      <c r="P26" s="11"/>
    </row>
    <row r="27" spans="2:16" ht="29.25" customHeight="1" x14ac:dyDescent="0.4">
      <c r="C27" s="42"/>
      <c r="D27" s="5" t="str">
        <f>MAX($B$15:B27)&amp;"-"&amp;COUNTA($D$26:D26)+1</f>
        <v>2-1</v>
      </c>
      <c r="E27" s="24" t="s">
        <v>68</v>
      </c>
      <c r="F27" s="23"/>
      <c r="G27" s="169"/>
      <c r="H27" s="169"/>
      <c r="I27" s="169"/>
      <c r="J27" s="169"/>
      <c r="K27" s="169"/>
      <c r="L27" s="169"/>
      <c r="M27" s="169"/>
      <c r="N27" s="120"/>
      <c r="O27" s="120"/>
      <c r="P27" s="120"/>
    </row>
    <row r="28" spans="2:16" ht="29.25" customHeight="1" x14ac:dyDescent="0.4">
      <c r="D28" s="5" t="str">
        <f>MAX($B$15:B28)&amp;"-"&amp;COUNTA($D$26:D27)+1</f>
        <v>2-2</v>
      </c>
      <c r="E28" s="24" t="s">
        <v>69</v>
      </c>
      <c r="F28" s="23"/>
      <c r="G28" s="169"/>
      <c r="H28" s="169"/>
      <c r="I28" s="169"/>
      <c r="J28" s="169"/>
      <c r="K28" s="169"/>
      <c r="L28" s="169"/>
      <c r="M28" s="169"/>
      <c r="N28" s="120"/>
      <c r="O28" s="120"/>
      <c r="P28" s="120"/>
    </row>
    <row r="29" spans="2:16" ht="29.25" customHeight="1" x14ac:dyDescent="0.4">
      <c r="D29" s="5" t="str">
        <f>MAX($B$15:B29)&amp;"-"&amp;COUNTA($D$26:D28)+1</f>
        <v>2-3</v>
      </c>
      <c r="E29" s="24" t="s">
        <v>70</v>
      </c>
      <c r="F29" s="23"/>
      <c r="G29" s="169"/>
      <c r="H29" s="169"/>
      <c r="I29" s="169"/>
      <c r="J29" s="169"/>
      <c r="K29" s="169"/>
      <c r="L29" s="169"/>
      <c r="M29" s="169"/>
      <c r="N29" s="120"/>
      <c r="O29" s="120"/>
      <c r="P29" s="120"/>
    </row>
    <row r="30" spans="2:16" ht="29.25" customHeight="1" x14ac:dyDescent="0.4">
      <c r="D30" s="5" t="str">
        <f>MAX($B$15:B30)&amp;"-"&amp;COUNTA($D$26:D29)+1</f>
        <v>2-4</v>
      </c>
      <c r="E30" s="24" t="s">
        <v>71</v>
      </c>
      <c r="F30" s="23"/>
      <c r="G30" s="169"/>
      <c r="H30" s="169"/>
      <c r="I30" s="169"/>
      <c r="J30" s="169"/>
      <c r="K30" s="169"/>
      <c r="L30" s="169"/>
      <c r="M30" s="169"/>
      <c r="N30" s="120"/>
      <c r="O30" s="120"/>
      <c r="P30" s="120"/>
    </row>
    <row r="31" spans="2:16" ht="29.25" customHeight="1" x14ac:dyDescent="0.4">
      <c r="C31" s="9"/>
      <c r="D31" s="5" t="str">
        <f>MAX($B$15:B31)&amp;"-"&amp;COUNTA($D$26:D30)+1</f>
        <v>2-5</v>
      </c>
      <c r="E31" s="24" t="s">
        <v>72</v>
      </c>
      <c r="F31" s="23"/>
      <c r="G31" s="169"/>
      <c r="H31" s="169"/>
      <c r="I31" s="169"/>
      <c r="J31" s="169"/>
      <c r="K31" s="169"/>
      <c r="L31" s="169"/>
      <c r="M31" s="169"/>
      <c r="N31" s="120"/>
      <c r="O31" s="120"/>
      <c r="P31" s="120"/>
    </row>
    <row r="32" spans="2:16" ht="29.25" customHeight="1" x14ac:dyDescent="0.4">
      <c r="C32" s="9"/>
      <c r="D32" s="5" t="str">
        <f>MAX($B$15:B32)&amp;"-"&amp;COUNTA($D$26:D31)+1</f>
        <v>2-6</v>
      </c>
      <c r="E32" s="24" t="s">
        <v>73</v>
      </c>
      <c r="F32" s="23"/>
      <c r="G32" s="169"/>
      <c r="H32" s="169"/>
      <c r="I32" s="169"/>
      <c r="J32" s="169"/>
      <c r="K32" s="169"/>
      <c r="L32" s="169"/>
      <c r="M32" s="169"/>
      <c r="N32" s="120"/>
      <c r="O32" s="120"/>
      <c r="P32" s="120"/>
    </row>
    <row r="33" spans="2:18"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row>
    <row r="34" spans="2:18" ht="29.25" customHeight="1" x14ac:dyDescent="0.4">
      <c r="C34" s="9"/>
      <c r="D34" s="5" t="str">
        <f>MAX($B$15:B34)&amp;"-"&amp;COUNTA($D$26:D33)+1</f>
        <v>2-8</v>
      </c>
      <c r="E34" s="143" t="s">
        <v>75</v>
      </c>
      <c r="F34" s="25" t="s">
        <v>76</v>
      </c>
      <c r="G34" s="171"/>
    </row>
    <row r="35" spans="2:18" ht="29.25" customHeight="1" x14ac:dyDescent="0.4">
      <c r="C35" s="9"/>
      <c r="D35" s="5" t="str">
        <f>MAX($B$15:B35)&amp;"-"&amp;COUNTA($D$26:D34)+1</f>
        <v>2-9</v>
      </c>
      <c r="E35" s="143" t="s">
        <v>77</v>
      </c>
      <c r="F35" s="23" t="s">
        <v>78</v>
      </c>
      <c r="G35" s="169"/>
      <c r="H35" s="120"/>
      <c r="I35" s="170"/>
      <c r="J35" s="120"/>
      <c r="K35" s="120"/>
      <c r="L35" s="120"/>
      <c r="M35" s="120"/>
      <c r="N35" s="120"/>
      <c r="O35" s="120"/>
      <c r="P35" s="120"/>
    </row>
    <row r="36" spans="2:18" ht="29.25" customHeight="1" x14ac:dyDescent="0.4">
      <c r="C36" s="9"/>
      <c r="D36" s="5" t="str">
        <f>MAX($B$15:B36)&amp;"-"&amp;COUNTA($D$26:D35)+1</f>
        <v>2-10</v>
      </c>
      <c r="E36" s="143" t="s">
        <v>79</v>
      </c>
      <c r="F36" s="25" t="s">
        <v>78</v>
      </c>
      <c r="G36" s="169"/>
      <c r="H36" s="120"/>
      <c r="I36" s="170"/>
      <c r="J36" s="120"/>
      <c r="K36" s="120"/>
      <c r="L36" s="120"/>
      <c r="M36" s="120"/>
      <c r="N36" s="120"/>
      <c r="O36" s="120"/>
      <c r="P36" s="120"/>
    </row>
    <row r="37" spans="2:18" ht="29.25" customHeight="1" x14ac:dyDescent="0.4">
      <c r="C37" s="9"/>
      <c r="D37" s="5" t="str">
        <f>MAX($B$15:B37)&amp;"-"&amp;COUNTA($D$26:D36)+1</f>
        <v>2-11</v>
      </c>
      <c r="E37" s="143" t="s">
        <v>80</v>
      </c>
      <c r="F37" s="23" t="s">
        <v>78</v>
      </c>
      <c r="G37" s="169"/>
      <c r="H37" s="120"/>
      <c r="I37" s="170"/>
      <c r="J37" s="120"/>
      <c r="K37" s="120"/>
      <c r="L37" s="120"/>
      <c r="M37" s="120"/>
      <c r="N37" s="120"/>
      <c r="O37" s="120"/>
      <c r="P37" s="120"/>
    </row>
    <row r="38" spans="2:18" ht="29.25" customHeight="1" x14ac:dyDescent="0.4">
      <c r="C38" s="9"/>
      <c r="D38" s="7" t="str">
        <f>MAX($B$15:B38)&amp;"-"&amp;COUNTA($D$26:D37)+1</f>
        <v>2-12</v>
      </c>
      <c r="E38" s="142" t="s">
        <v>81</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row>
    <row r="39" spans="2:18" ht="29.25" customHeight="1" x14ac:dyDescent="0.4">
      <c r="C39" s="9"/>
      <c r="D39" s="7" t="str">
        <f>MAX($B$15:B39)&amp;"-"&amp;COUNTA($D$26:D38)+1</f>
        <v>2-13</v>
      </c>
      <c r="E39" s="142" t="s">
        <v>82</v>
      </c>
      <c r="F39" s="28"/>
      <c r="G39" s="12" t="str">
        <f t="shared" ref="G39:P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row>
    <row r="40" spans="2:18" ht="29.25" customHeight="1" x14ac:dyDescent="0.4">
      <c r="C40" s="9"/>
      <c r="D40" s="7" t="str">
        <f>MAX($B$15:B40)&amp;"-"&amp;COUNTA($D$26:D39)+1</f>
        <v>2-14</v>
      </c>
      <c r="E40" s="142" t="s">
        <v>83</v>
      </c>
      <c r="F40" s="27" t="s">
        <v>84</v>
      </c>
      <c r="G40" s="14"/>
      <c r="H40" s="56" t="str">
        <f t="shared" ref="H40:P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row>
    <row r="41" spans="2:18"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row>
    <row r="42" spans="2:18"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row>
    <row r="43" spans="2:18"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row>
    <row r="44" spans="2:18"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row>
    <row r="45" spans="2:18"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row>
    <row r="46" spans="2:18" x14ac:dyDescent="0.4">
      <c r="D46" s="43"/>
      <c r="E46" s="42"/>
      <c r="F46" s="42"/>
      <c r="G46" s="42"/>
      <c r="H46" s="42"/>
      <c r="I46" s="42"/>
      <c r="J46" s="42"/>
      <c r="K46" s="42"/>
      <c r="L46" s="42"/>
      <c r="M46" s="42"/>
      <c r="N46" s="42"/>
      <c r="O46" s="42"/>
      <c r="P46" s="42"/>
    </row>
    <row r="47" spans="2:18" x14ac:dyDescent="0.35">
      <c r="B47" s="61">
        <f>MAX($B$14:B46)+1</f>
        <v>3</v>
      </c>
      <c r="C47" s="54" t="s">
        <v>91</v>
      </c>
      <c r="D47" s="30"/>
      <c r="E47" s="31"/>
      <c r="F47" s="31"/>
      <c r="G47" s="11"/>
      <c r="H47" s="11"/>
      <c r="I47" s="11"/>
      <c r="J47" s="11"/>
      <c r="K47" s="11"/>
      <c r="L47" s="11"/>
      <c r="M47" s="11"/>
      <c r="N47" s="11"/>
      <c r="O47" s="11"/>
      <c r="P47" s="11"/>
    </row>
    <row r="48" spans="2:18" ht="29.25" customHeight="1" x14ac:dyDescent="0.4">
      <c r="C48" s="42"/>
      <c r="D48" s="5" t="str">
        <f>MAX($B$15:B48)&amp;"-"&amp;COUNTA($D$47:D47)+1</f>
        <v>3-1</v>
      </c>
      <c r="E48" s="24" t="s">
        <v>92</v>
      </c>
      <c r="F48" s="23" t="s">
        <v>93</v>
      </c>
      <c r="G48" s="169"/>
      <c r="H48" s="120"/>
      <c r="I48" s="170"/>
      <c r="J48" s="21"/>
      <c r="K48" s="21"/>
      <c r="L48" s="21"/>
      <c r="M48" s="21"/>
      <c r="N48" s="21"/>
      <c r="O48" s="21"/>
      <c r="P48" s="21"/>
      <c r="Q48" s="76" t="s">
        <v>94</v>
      </c>
      <c r="R48" s="76"/>
    </row>
    <row r="49" spans="2:18" ht="29.25" customHeight="1" x14ac:dyDescent="0.4">
      <c r="D49" s="5" t="str">
        <f>MAX($B$15:B49)&amp;"-"&amp;COUNTA($D$47:D48)+1</f>
        <v>3-2</v>
      </c>
      <c r="E49" s="24" t="s">
        <v>95</v>
      </c>
      <c r="F49" s="23"/>
      <c r="G49" s="169"/>
      <c r="H49" s="120"/>
      <c r="I49" s="170"/>
      <c r="J49" s="21"/>
      <c r="K49" s="21"/>
      <c r="L49" s="21"/>
      <c r="M49" s="21"/>
      <c r="N49" s="21"/>
      <c r="O49" s="21"/>
      <c r="P49" s="21"/>
    </row>
    <row r="50" spans="2:18" ht="29.25" customHeight="1" x14ac:dyDescent="0.4">
      <c r="D50" s="5" t="str">
        <f>MAX($B$15:B50)&amp;"-"&amp;COUNTA($D$47:D49)+1</f>
        <v>3-3</v>
      </c>
      <c r="E50" s="24" t="s">
        <v>96</v>
      </c>
      <c r="F50" s="23" t="s">
        <v>97</v>
      </c>
      <c r="G50" s="169"/>
      <c r="H50" s="120"/>
      <c r="I50" s="170"/>
      <c r="J50" s="21"/>
      <c r="K50" s="21"/>
      <c r="L50" s="21"/>
      <c r="M50" s="21"/>
      <c r="N50" s="21"/>
      <c r="O50" s="21"/>
      <c r="P50" s="21"/>
      <c r="Q50" s="76" t="s">
        <v>98</v>
      </c>
      <c r="R50" s="76"/>
    </row>
    <row r="51" spans="2:18" ht="29.25" customHeight="1" x14ac:dyDescent="0.4">
      <c r="D51" s="5" t="str">
        <f>MAX($B$15:B51)&amp;"-"&amp;COUNTA($D$47:D50)+1</f>
        <v>3-4</v>
      </c>
      <c r="E51" s="24" t="s">
        <v>99</v>
      </c>
      <c r="F51" s="23" t="s">
        <v>97</v>
      </c>
      <c r="G51" s="169"/>
      <c r="H51" s="120"/>
      <c r="I51" s="170"/>
      <c r="J51" s="21"/>
      <c r="K51" s="21"/>
      <c r="L51" s="21"/>
      <c r="M51" s="21"/>
      <c r="N51" s="21"/>
      <c r="O51" s="21"/>
      <c r="P51" s="21"/>
      <c r="Q51" s="76" t="s">
        <v>100</v>
      </c>
    </row>
    <row r="52" spans="2:18" x14ac:dyDescent="0.4">
      <c r="E52" s="6"/>
      <c r="F52" s="6"/>
    </row>
    <row r="53" spans="2:18" x14ac:dyDescent="0.35">
      <c r="B53" s="61">
        <f>MAX($B$14:B52)+1</f>
        <v>4</v>
      </c>
      <c r="C53" s="53" t="s">
        <v>101</v>
      </c>
    </row>
    <row r="54" spans="2:18" ht="29.25" customHeight="1" x14ac:dyDescent="0.4">
      <c r="C54" s="42"/>
      <c r="D54" s="5" t="str">
        <f>MAX($B$15:B54)&amp;"-"&amp;COUNTA($D$53:D53)+1</f>
        <v>4-1</v>
      </c>
      <c r="E54" s="24" t="s">
        <v>102</v>
      </c>
      <c r="F54" s="23" t="s">
        <v>103</v>
      </c>
      <c r="G54" s="172"/>
      <c r="H54" s="128" t="s">
        <v>104</v>
      </c>
    </row>
    <row r="55" spans="2:18" ht="29.25" customHeight="1" x14ac:dyDescent="0.4">
      <c r="D55" s="5" t="str">
        <f>MAX($B$15:B55)&amp;"-"&amp;COUNTA($D$53:D54)+1</f>
        <v>4-2</v>
      </c>
      <c r="E55" s="24" t="s">
        <v>105</v>
      </c>
      <c r="F55" s="23" t="s">
        <v>103</v>
      </c>
      <c r="G55" s="172"/>
      <c r="H55" s="128" t="s">
        <v>106</v>
      </c>
    </row>
    <row r="56" spans="2:18" ht="29.25" customHeight="1" x14ac:dyDescent="0.4">
      <c r="D56" s="5" t="str">
        <f>MAX($B$15:B56)&amp;"-"&amp;COUNTA($D$53:D55)+1</f>
        <v>4-3</v>
      </c>
      <c r="E56" s="31" t="s">
        <v>107</v>
      </c>
      <c r="F56" s="23" t="s">
        <v>103</v>
      </c>
      <c r="G56" s="173"/>
    </row>
    <row r="57" spans="2:18" ht="29.25" customHeight="1" x14ac:dyDescent="0.4">
      <c r="D57" s="5" t="str">
        <f>MAX($B$15:B57)&amp;"-"&amp;COUNTA($D$53:D56)+1</f>
        <v>4-4</v>
      </c>
      <c r="E57" s="31" t="s">
        <v>108</v>
      </c>
      <c r="F57" s="23" t="s">
        <v>103</v>
      </c>
      <c r="G57" s="173"/>
    </row>
    <row r="58" spans="2:18" x14ac:dyDescent="0.4">
      <c r="E58" s="76" t="s">
        <v>109</v>
      </c>
      <c r="F58" s="6"/>
      <c r="G58" s="6"/>
      <c r="H58" s="6"/>
    </row>
    <row r="59" spans="2:18" x14ac:dyDescent="0.4">
      <c r="E59" s="6"/>
      <c r="F59" s="6"/>
    </row>
    <row r="60" spans="2:18" ht="19.5" x14ac:dyDescent="0.4">
      <c r="B60" s="22" t="s">
        <v>110</v>
      </c>
      <c r="D60" s="1"/>
    </row>
    <row r="61" spans="2:18" x14ac:dyDescent="0.35">
      <c r="B61" s="61">
        <f>MAX($B$14:B60)+1</f>
        <v>5</v>
      </c>
      <c r="C61" s="53" t="s">
        <v>111</v>
      </c>
      <c r="D61" s="4"/>
      <c r="E61" s="6"/>
      <c r="F61" s="6"/>
    </row>
    <row r="62" spans="2:18" x14ac:dyDescent="0.4">
      <c r="B62" s="61"/>
      <c r="C62" s="152" t="s">
        <v>112</v>
      </c>
      <c r="D62" s="4"/>
      <c r="E62" s="6"/>
      <c r="F62" s="6"/>
    </row>
    <row r="63" spans="2:18" x14ac:dyDescent="0.4">
      <c r="B63" s="61"/>
      <c r="C63" s="152" t="s">
        <v>113</v>
      </c>
      <c r="D63" s="4"/>
      <c r="E63" s="6"/>
      <c r="F63" s="6"/>
    </row>
    <row r="64" spans="2:18" ht="29.25" customHeight="1" x14ac:dyDescent="0.4">
      <c r="C64" s="42"/>
      <c r="D64" s="5" t="str">
        <f>MAX($B$15:B64)&amp;"-"&amp;COUNTA($D$61:D61)+1</f>
        <v>5-1</v>
      </c>
      <c r="E64" s="24" t="s">
        <v>68</v>
      </c>
      <c r="F64" s="23"/>
      <c r="G64" s="169"/>
      <c r="H64" s="120"/>
      <c r="I64" s="170"/>
      <c r="J64" s="120"/>
      <c r="K64" s="120"/>
      <c r="L64" s="120"/>
      <c r="M64" s="120"/>
      <c r="N64" s="120"/>
      <c r="O64" s="120"/>
      <c r="P64" s="120"/>
    </row>
    <row r="65" spans="3:16" ht="29.25" customHeight="1" x14ac:dyDescent="0.4">
      <c r="D65" s="5" t="str">
        <f>MAX($B$15:B65)&amp;"-"&amp;COUNTA($D$61:D64)+1</f>
        <v>5-2</v>
      </c>
      <c r="E65" s="24" t="s">
        <v>69</v>
      </c>
      <c r="F65" s="23"/>
      <c r="G65" s="169"/>
      <c r="H65" s="120"/>
      <c r="I65" s="170"/>
      <c r="J65" s="120"/>
      <c r="K65" s="120"/>
      <c r="L65" s="120"/>
      <c r="M65" s="120"/>
      <c r="N65" s="120"/>
      <c r="O65" s="120"/>
      <c r="P65" s="120"/>
    </row>
    <row r="66" spans="3:16" ht="29.25" customHeight="1" x14ac:dyDescent="0.4">
      <c r="D66" s="5" t="str">
        <f>MAX($B$15:B66)&amp;"-"&amp;COUNTA($D$61:D65)+1</f>
        <v>5-3</v>
      </c>
      <c r="E66" s="24" t="s">
        <v>70</v>
      </c>
      <c r="F66" s="23"/>
      <c r="G66" s="169"/>
      <c r="H66" s="120"/>
      <c r="I66" s="170"/>
      <c r="J66" s="120"/>
      <c r="K66" s="120"/>
      <c r="L66" s="120"/>
      <c r="M66" s="120"/>
      <c r="N66" s="120"/>
      <c r="O66" s="120"/>
      <c r="P66" s="120"/>
    </row>
    <row r="67" spans="3:16" ht="29.25" customHeight="1" x14ac:dyDescent="0.4">
      <c r="C67" s="9"/>
      <c r="D67" s="7" t="str">
        <f>MAX($B$15:B67)&amp;"-"&amp;COUNTA($D$61:D66)+1</f>
        <v>5-4</v>
      </c>
      <c r="E67" s="26" t="s">
        <v>71</v>
      </c>
      <c r="F67" s="27"/>
      <c r="G67" s="83">
        <f>+G96+G115+G134+G153+G172+G191</f>
        <v>0</v>
      </c>
      <c r="H67" s="84">
        <f t="shared" ref="H67:P68" si="13">+H96+H115+H134+H153+H172+H191</f>
        <v>0</v>
      </c>
      <c r="I67" s="85">
        <f t="shared" si="13"/>
        <v>0</v>
      </c>
      <c r="J67" s="84">
        <f t="shared" si="13"/>
        <v>0</v>
      </c>
      <c r="K67" s="84">
        <f t="shared" si="13"/>
        <v>0</v>
      </c>
      <c r="L67" s="84">
        <f t="shared" si="13"/>
        <v>0</v>
      </c>
      <c r="M67" s="84">
        <f t="shared" si="13"/>
        <v>0</v>
      </c>
      <c r="N67" s="84">
        <f t="shared" si="13"/>
        <v>0</v>
      </c>
      <c r="O67" s="84">
        <f t="shared" si="13"/>
        <v>0</v>
      </c>
      <c r="P67" s="84">
        <f t="shared" si="13"/>
        <v>0</v>
      </c>
    </row>
    <row r="68" spans="3:16" ht="29.25" customHeight="1" x14ac:dyDescent="0.4">
      <c r="C68" s="9"/>
      <c r="D68" s="7" t="str">
        <f>MAX($B$15:B68)&amp;"-"&amp;COUNTA($D$61:D67)+1</f>
        <v>5-5</v>
      </c>
      <c r="E68" s="26" t="s">
        <v>72</v>
      </c>
      <c r="F68" s="27"/>
      <c r="G68" s="83">
        <f>+G97+G116+G135+G154+G173+G192</f>
        <v>0</v>
      </c>
      <c r="H68" s="84">
        <f t="shared" si="13"/>
        <v>0</v>
      </c>
      <c r="I68" s="85">
        <f t="shared" si="13"/>
        <v>0</v>
      </c>
      <c r="J68" s="84">
        <f t="shared" si="13"/>
        <v>0</v>
      </c>
      <c r="K68" s="84">
        <f t="shared" si="13"/>
        <v>0</v>
      </c>
      <c r="L68" s="84">
        <f t="shared" si="13"/>
        <v>0</v>
      </c>
      <c r="M68" s="84">
        <f t="shared" si="13"/>
        <v>0</v>
      </c>
      <c r="N68" s="84">
        <f t="shared" si="13"/>
        <v>0</v>
      </c>
      <c r="O68" s="84">
        <f t="shared" si="13"/>
        <v>0</v>
      </c>
      <c r="P68" s="84">
        <f>+P97+P116+P135+P154+P173+P192</f>
        <v>0</v>
      </c>
    </row>
    <row r="69" spans="3:16" ht="29.25" customHeight="1" x14ac:dyDescent="0.4">
      <c r="C69" s="9"/>
      <c r="D69" s="5" t="str">
        <f>MAX($B$15:B69)&amp;"-"&amp;COUNTA($D$61:D68)+1</f>
        <v>5-6</v>
      </c>
      <c r="E69" s="24" t="s">
        <v>73</v>
      </c>
      <c r="F69" s="23"/>
      <c r="G69" s="169"/>
      <c r="H69" s="120"/>
      <c r="I69" s="170"/>
      <c r="J69" s="120"/>
      <c r="K69" s="120"/>
      <c r="L69" s="120"/>
      <c r="M69" s="120"/>
      <c r="N69" s="120"/>
      <c r="O69" s="120"/>
      <c r="P69" s="120"/>
    </row>
    <row r="70" spans="3:16"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row>
    <row r="71" spans="3:16" ht="29.25" customHeight="1" x14ac:dyDescent="0.4">
      <c r="C71" s="9"/>
      <c r="D71" s="7" t="str">
        <f>MAX($B$15:B71)&amp;"-"&amp;COUNTA($D$61:D70)+1</f>
        <v>5-8</v>
      </c>
      <c r="E71" s="142" t="s">
        <v>77</v>
      </c>
      <c r="F71" s="27" t="s">
        <v>78</v>
      </c>
      <c r="G71" s="83">
        <f>IF($G$34="就業時間換算","",+G98+G117+G136+G155+G174+G193)</f>
        <v>0</v>
      </c>
      <c r="H71" s="84">
        <f t="shared" ref="H71:P71" si="15">IF($G$34="就業時間換算","",+H98+H117+H136+H155+H174+H193)</f>
        <v>0</v>
      </c>
      <c r="I71" s="85">
        <f t="shared" si="15"/>
        <v>0</v>
      </c>
      <c r="J71" s="84">
        <f t="shared" si="15"/>
        <v>0</v>
      </c>
      <c r="K71" s="84">
        <f t="shared" si="15"/>
        <v>0</v>
      </c>
      <c r="L71" s="84">
        <f t="shared" si="15"/>
        <v>0</v>
      </c>
      <c r="M71" s="84">
        <f t="shared" si="15"/>
        <v>0</v>
      </c>
      <c r="N71" s="84">
        <f t="shared" si="15"/>
        <v>0</v>
      </c>
      <c r="O71" s="84">
        <f t="shared" si="15"/>
        <v>0</v>
      </c>
      <c r="P71" s="84">
        <f t="shared" si="15"/>
        <v>0</v>
      </c>
    </row>
    <row r="72" spans="3:16" ht="29.25" customHeight="1" x14ac:dyDescent="0.4">
      <c r="C72" s="9"/>
      <c r="D72" s="7" t="str">
        <f>MAX($B$15:B72)&amp;"-"&amp;COUNTA($D$61:D71)+1</f>
        <v>5-9</v>
      </c>
      <c r="E72" s="142" t="s">
        <v>79</v>
      </c>
      <c r="F72" s="28" t="s">
        <v>78</v>
      </c>
      <c r="G72" s="83">
        <f>IF($G$34="人数換算","",+G99+G118+G137+G156+G175+G194)</f>
        <v>0</v>
      </c>
      <c r="H72" s="84">
        <f t="shared" ref="H72:P72" si="16">IF($G$34="人数換算","",+H99+H118+H137+H156+H175+H194)</f>
        <v>0</v>
      </c>
      <c r="I72" s="85">
        <f t="shared" si="16"/>
        <v>0</v>
      </c>
      <c r="J72" s="84">
        <f t="shared" si="16"/>
        <v>0</v>
      </c>
      <c r="K72" s="84">
        <f t="shared" si="16"/>
        <v>0</v>
      </c>
      <c r="L72" s="84">
        <f t="shared" si="16"/>
        <v>0</v>
      </c>
      <c r="M72" s="84">
        <f t="shared" si="16"/>
        <v>0</v>
      </c>
      <c r="N72" s="84">
        <f t="shared" si="16"/>
        <v>0</v>
      </c>
      <c r="O72" s="84">
        <f t="shared" si="16"/>
        <v>0</v>
      </c>
      <c r="P72" s="84">
        <f t="shared" si="16"/>
        <v>0</v>
      </c>
    </row>
    <row r="73" spans="3:16" ht="29.25" customHeight="1" x14ac:dyDescent="0.4">
      <c r="C73" s="9"/>
      <c r="D73" s="7" t="str">
        <f>MAX($B$15:B73)&amp;"-"&amp;COUNTA($D$61:D72)+1</f>
        <v>5-10</v>
      </c>
      <c r="E73" s="142" t="s">
        <v>80</v>
      </c>
      <c r="F73" s="28" t="s">
        <v>78</v>
      </c>
      <c r="G73" s="83">
        <f>+G100+G119+G138+G157+G176+G195</f>
        <v>0</v>
      </c>
      <c r="H73" s="84">
        <f t="shared" ref="H73:P73" si="17">+H100+H119+H138+H157+H176+H195</f>
        <v>0</v>
      </c>
      <c r="I73" s="85">
        <f t="shared" si="17"/>
        <v>0</v>
      </c>
      <c r="J73" s="84">
        <f t="shared" si="17"/>
        <v>0</v>
      </c>
      <c r="K73" s="84">
        <f t="shared" si="17"/>
        <v>0</v>
      </c>
      <c r="L73" s="84">
        <f t="shared" si="17"/>
        <v>0</v>
      </c>
      <c r="M73" s="84">
        <f t="shared" si="17"/>
        <v>0</v>
      </c>
      <c r="N73" s="84">
        <f t="shared" si="17"/>
        <v>0</v>
      </c>
      <c r="O73" s="84">
        <f t="shared" si="17"/>
        <v>0</v>
      </c>
      <c r="P73" s="84">
        <f t="shared" si="17"/>
        <v>0</v>
      </c>
    </row>
    <row r="74" spans="3:16"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row>
    <row r="75" spans="3:16" ht="29.25" customHeight="1" x14ac:dyDescent="0.4">
      <c r="C75" s="9"/>
      <c r="D75" s="7" t="str">
        <f>MAX($B$15:B75)&amp;"-"&amp;COUNTA($D$61:D74)+1</f>
        <v>5-12</v>
      </c>
      <c r="E75" s="142" t="s">
        <v>82</v>
      </c>
      <c r="F75" s="28"/>
      <c r="G75" s="12" t="str">
        <f>IFERROR(+G67/G72,"")</f>
        <v/>
      </c>
      <c r="H75" s="13" t="str">
        <f>IFERROR(+H67/H72,"")</f>
        <v/>
      </c>
      <c r="I75" s="20" t="str">
        <f t="shared" ref="I75:P75" si="19">IFERROR(+I67/I72,"")</f>
        <v/>
      </c>
      <c r="J75" s="13" t="str">
        <f>IFERROR(+J67/J72,"")</f>
        <v/>
      </c>
      <c r="K75" s="13" t="str">
        <f t="shared" si="19"/>
        <v/>
      </c>
      <c r="L75" s="13" t="str">
        <f t="shared" si="19"/>
        <v/>
      </c>
      <c r="M75" s="13" t="str">
        <f t="shared" si="19"/>
        <v/>
      </c>
      <c r="N75" s="13" t="str">
        <f t="shared" si="19"/>
        <v/>
      </c>
      <c r="O75" s="13" t="str">
        <f t="shared" si="19"/>
        <v/>
      </c>
      <c r="P75" s="13" t="str">
        <f t="shared" si="19"/>
        <v/>
      </c>
    </row>
    <row r="76" spans="3:16" ht="29.25" customHeight="1" x14ac:dyDescent="0.4">
      <c r="C76" s="9"/>
      <c r="D76" s="7" t="str">
        <f>MAX($B$15:B76)&amp;"-"&amp;COUNTA($D$61:D75)+1</f>
        <v>5-13</v>
      </c>
      <c r="E76" s="142" t="s">
        <v>83</v>
      </c>
      <c r="F76" s="27" t="s">
        <v>84</v>
      </c>
      <c r="G76" s="14"/>
      <c r="H76" s="56" t="str">
        <f>IFERROR((H74-G74)/G74,"")</f>
        <v/>
      </c>
      <c r="I76" s="57" t="str">
        <f t="shared" ref="I76:P77" si="20">IFERROR((I74-H74)/H74,"")</f>
        <v/>
      </c>
      <c r="J76" s="56" t="str">
        <f t="shared" si="20"/>
        <v/>
      </c>
      <c r="K76" s="56" t="str">
        <f t="shared" si="20"/>
        <v/>
      </c>
      <c r="L76" s="56" t="str">
        <f t="shared" si="20"/>
        <v/>
      </c>
      <c r="M76" s="56" t="str">
        <f t="shared" si="20"/>
        <v/>
      </c>
      <c r="N76" s="56" t="str">
        <f t="shared" si="20"/>
        <v/>
      </c>
      <c r="O76" s="56" t="str">
        <f t="shared" si="20"/>
        <v/>
      </c>
      <c r="P76" s="56" t="str">
        <f t="shared" si="20"/>
        <v/>
      </c>
    </row>
    <row r="77" spans="3:16"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row>
    <row r="78" spans="3:16" ht="29.25" customHeight="1" x14ac:dyDescent="0.4">
      <c r="C78" s="9"/>
      <c r="D78" s="7" t="str">
        <f>MAX($B$15:B78)&amp;"-"&amp;COUNTA($D$61:D77)+1</f>
        <v>5-15</v>
      </c>
      <c r="E78" s="142" t="s">
        <v>87</v>
      </c>
      <c r="F78" s="27"/>
      <c r="G78" s="83" t="str">
        <f t="shared" ref="G78" si="21">IFERROR(+G68/G73,"")</f>
        <v/>
      </c>
      <c r="H78" s="84" t="str">
        <f>IFERROR(+H68/H73,"")</f>
        <v/>
      </c>
      <c r="I78" s="84" t="str">
        <f t="shared" ref="I78:P78" si="22">IFERROR(+I68/I73,"")</f>
        <v/>
      </c>
      <c r="J78" s="84" t="str">
        <f t="shared" si="22"/>
        <v/>
      </c>
      <c r="K78" s="84" t="str">
        <f t="shared" si="22"/>
        <v/>
      </c>
      <c r="L78" s="84" t="str">
        <f t="shared" si="22"/>
        <v/>
      </c>
      <c r="M78" s="84" t="str">
        <f t="shared" si="22"/>
        <v/>
      </c>
      <c r="N78" s="84" t="str">
        <f t="shared" si="22"/>
        <v/>
      </c>
      <c r="O78" s="84" t="str">
        <f t="shared" si="22"/>
        <v/>
      </c>
      <c r="P78" s="84" t="str">
        <f t="shared" si="22"/>
        <v/>
      </c>
    </row>
    <row r="79" spans="3:16" ht="29.25" customHeight="1" x14ac:dyDescent="0.4">
      <c r="C79" s="9"/>
      <c r="D79" s="7" t="str">
        <f>MAX($B$15:B79)&amp;"-"&amp;COUNTA($D$61:D78)+1</f>
        <v>5-16</v>
      </c>
      <c r="E79" s="142" t="s">
        <v>88</v>
      </c>
      <c r="F79" s="27" t="s">
        <v>84</v>
      </c>
      <c r="G79" s="14"/>
      <c r="H79" s="56" t="str">
        <f>IFERROR((H78-G78)/G78,"")</f>
        <v/>
      </c>
      <c r="I79" s="57" t="str">
        <f>IFERROR((I78-H78)/H78,"")</f>
        <v/>
      </c>
      <c r="J79" s="56" t="str">
        <f t="shared" ref="J79:P79" si="23">IFERROR((J78-I78)/I78,"")</f>
        <v/>
      </c>
      <c r="K79" s="56" t="str">
        <f t="shared" si="23"/>
        <v/>
      </c>
      <c r="L79" s="56" t="str">
        <f t="shared" si="23"/>
        <v/>
      </c>
      <c r="M79" s="56" t="str">
        <f t="shared" si="23"/>
        <v/>
      </c>
      <c r="N79" s="56" t="str">
        <f t="shared" si="23"/>
        <v/>
      </c>
      <c r="O79" s="56" t="str">
        <f t="shared" si="23"/>
        <v/>
      </c>
      <c r="P79" s="56" t="str">
        <f t="shared" si="23"/>
        <v/>
      </c>
    </row>
    <row r="80" spans="3:16" ht="29.25" customHeight="1" x14ac:dyDescent="0.4">
      <c r="C80" s="9"/>
      <c r="D80" s="7" t="str">
        <f>MAX($B$15:B80)&amp;"-"&amp;COUNTA($D$61:D79)+1</f>
        <v>5-17</v>
      </c>
      <c r="E80" s="142" t="s">
        <v>89</v>
      </c>
      <c r="F80" s="27"/>
      <c r="G80" s="12" t="str">
        <f>IFERROR(+G70/(G71+G73),"")</f>
        <v/>
      </c>
      <c r="H80" s="13" t="str">
        <f t="shared" ref="H80:P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row>
    <row r="81" spans="2:17"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P81" si="26">IFERROR(+J70/(J72+J73),"")</f>
        <v/>
      </c>
      <c r="K81" s="13" t="str">
        <f t="shared" si="26"/>
        <v/>
      </c>
      <c r="L81" s="13" t="str">
        <f t="shared" si="26"/>
        <v/>
      </c>
      <c r="M81" s="13" t="str">
        <f t="shared" si="26"/>
        <v/>
      </c>
      <c r="N81" s="13" t="str">
        <f t="shared" si="26"/>
        <v/>
      </c>
      <c r="O81" s="13" t="str">
        <f t="shared" si="26"/>
        <v/>
      </c>
      <c r="P81" s="13" t="str">
        <f t="shared" si="26"/>
        <v/>
      </c>
    </row>
    <row r="82" spans="2:17" ht="29.25" customHeight="1" x14ac:dyDescent="0.4">
      <c r="D82" s="5" t="str">
        <f>MAX($B$15:B82)&amp;"-"&amp;COUNTA($D$61:D81)+1</f>
        <v>5-19</v>
      </c>
      <c r="E82" s="24" t="s">
        <v>114</v>
      </c>
      <c r="F82" s="23" t="s">
        <v>84</v>
      </c>
      <c r="G82" s="174"/>
      <c r="H82" s="80" t="s">
        <v>115</v>
      </c>
    </row>
    <row r="83" spans="2:17" x14ac:dyDescent="0.4">
      <c r="E83" s="6"/>
      <c r="F83" s="6"/>
    </row>
    <row r="84" spans="2:17" x14ac:dyDescent="0.35">
      <c r="B84" s="61">
        <f>MAX($B$14:B83)+1</f>
        <v>6</v>
      </c>
      <c r="C84" s="53" t="s">
        <v>116</v>
      </c>
      <c r="D84" s="60"/>
      <c r="E84" s="11"/>
      <c r="F84" s="11"/>
      <c r="G84" s="11"/>
    </row>
    <row r="85" spans="2:17" ht="29.25" customHeight="1" x14ac:dyDescent="0.4">
      <c r="D85" s="5" t="str">
        <f>MAX($B$15:B85)&amp;"-"&amp;COUNTA($D$84:D84)+1</f>
        <v>6-1</v>
      </c>
      <c r="E85" s="31" t="s">
        <v>117</v>
      </c>
      <c r="F85" s="23" t="s">
        <v>103</v>
      </c>
      <c r="G85" s="175"/>
      <c r="I85" s="44"/>
    </row>
    <row r="86" spans="2:17" ht="29.25" customHeight="1" x14ac:dyDescent="0.4">
      <c r="D86" s="5" t="str">
        <f>MAX($B$15:B86)&amp;"-"&amp;COUNTA($D$84:D85)+1</f>
        <v>6-2</v>
      </c>
      <c r="E86" s="31" t="s">
        <v>118</v>
      </c>
      <c r="F86" s="23" t="s">
        <v>119</v>
      </c>
      <c r="G86" s="176"/>
      <c r="H86" s="176"/>
      <c r="I86" s="176"/>
      <c r="J86" s="176"/>
      <c r="K86" s="176"/>
    </row>
    <row r="87" spans="2:17" x14ac:dyDescent="0.4">
      <c r="C87" s="9"/>
      <c r="D87" s="9"/>
      <c r="E87" s="86" t="s">
        <v>120</v>
      </c>
      <c r="F87" s="49"/>
      <c r="G87" s="42"/>
      <c r="H87" s="42"/>
    </row>
    <row r="88" spans="2:17" x14ac:dyDescent="0.4">
      <c r="E88" s="6"/>
      <c r="F88" s="6"/>
    </row>
    <row r="89" spans="2:17" ht="19.5" thickBot="1" x14ac:dyDescent="0.45">
      <c r="B89" s="82"/>
      <c r="C89" s="54" t="s">
        <v>121</v>
      </c>
      <c r="D89" s="4"/>
      <c r="E89" s="6"/>
      <c r="F89" s="6"/>
    </row>
    <row r="90" spans="2:17" ht="29.25" customHeight="1" thickBot="1" x14ac:dyDescent="0.45">
      <c r="D90" s="155">
        <f>COUNTA($D108:D$108)+1</f>
        <v>1</v>
      </c>
      <c r="E90" s="156" t="s">
        <v>122</v>
      </c>
      <c r="F90" s="157"/>
      <c r="G90" s="158" t="str">
        <f>IF($G$85="","",$G$85)</f>
        <v/>
      </c>
      <c r="H90" s="6"/>
      <c r="M90" s="146" t="s">
        <v>123</v>
      </c>
      <c r="N90" s="58" t="s">
        <v>124</v>
      </c>
      <c r="O90" s="58" t="s">
        <v>125</v>
      </c>
      <c r="P90" s="58" t="str">
        <f>"基準："&amp;$G90</f>
        <v>基準：</v>
      </c>
    </row>
    <row r="91" spans="2:17" ht="29.25" customHeight="1" x14ac:dyDescent="0.4">
      <c r="D91" s="60">
        <f>COUNTA($D$108:D109)+1</f>
        <v>2</v>
      </c>
      <c r="E91" s="62" t="s">
        <v>126</v>
      </c>
      <c r="F91" s="66" t="s">
        <v>103</v>
      </c>
      <c r="G91" s="177"/>
      <c r="H91" s="6"/>
      <c r="M91" s="145" t="s">
        <v>127</v>
      </c>
      <c r="N91" s="145" t="str">
        <f>IF($G$34="就業時間換算","－",IFERROR(((HLOOKUP(DATE(YEAR($E$13)+3,MONTH($E$9),DAY($E$9)),$G95:$P106,7,FALSE))/(HLOOKUP(DATE(YEAR($E$13),MONTH($E$9),DAY($E$9)),$G95:$P106,7,FALSE)))^(1/3)-1,""))</f>
        <v/>
      </c>
      <c r="O91" s="159" t="str">
        <f>IF($G$34="人数換算","－",IFERROR(((HLOOKUP(DATE(YEAR($E$13)+3,MONTH($E$9),DAY($E$9)),$G95:$P106,8,FALSE))/(HLOOKUP(DATE(YEAR($E$13),MONTH($E$9),DAY($E$9)),$G95:$P106,8,FALSE)))^(1/3)-1,""))</f>
        <v/>
      </c>
      <c r="P91" s="188" t="str">
        <f>IFERROR(VLOOKUP($G90,【参考】最低賃金の5年間の年平均の年平均上昇率!$B$4:$C$50,2,FALSE),"")</f>
        <v/>
      </c>
      <c r="Q91" s="148" t="str">
        <f>IF($G$34="人数換算",$N91,IF($G$34="就業時間換算",$O91,""))</f>
        <v/>
      </c>
    </row>
    <row r="92" spans="2:17" ht="29.25" customHeight="1" x14ac:dyDescent="0.4">
      <c r="D92" s="60">
        <f>COUNTA($D$108:D110)+1</f>
        <v>3</v>
      </c>
      <c r="E92" s="62" t="s">
        <v>128</v>
      </c>
      <c r="F92" s="36" t="s">
        <v>103</v>
      </c>
      <c r="G92" s="178"/>
      <c r="H92" s="6"/>
      <c r="M92" s="145" t="s">
        <v>129</v>
      </c>
      <c r="N92" s="145" t="str">
        <f>IF(AND(COUNTA($G100:$P100)&gt;0,SUMIF($G100:$P100,"&lt;&gt;"&amp;"")=0),"－",IFERROR(((HLOOKUP(DATE(YEAR($E$13)+3,MONTH($E$9),DAY($E$9)),$G95:$P106,11,FALSE))/(HLOOKUP(DATE(YEAR($E$13),MONTH($E$9),DAY($E$9)),$G95:$P106,11,FALSE)))^(1/3)-1,""))</f>
        <v/>
      </c>
      <c r="O92" s="160" t="s">
        <v>130</v>
      </c>
      <c r="P92" s="189"/>
    </row>
    <row r="93" spans="2:17" x14ac:dyDescent="0.4">
      <c r="D93" s="1"/>
      <c r="E93" s="76" t="s">
        <v>109</v>
      </c>
      <c r="G93" s="1" t="s">
        <v>131</v>
      </c>
    </row>
    <row r="94" spans="2:17" x14ac:dyDescent="0.4">
      <c r="D94" s="1"/>
      <c r="G94" s="75" t="s">
        <v>51</v>
      </c>
      <c r="H94" s="75" t="s">
        <v>52</v>
      </c>
      <c r="I94" s="75" t="s">
        <v>53</v>
      </c>
      <c r="J94" s="161" t="s">
        <v>54</v>
      </c>
      <c r="K94" s="161"/>
      <c r="L94" s="161"/>
      <c r="M94" s="161"/>
      <c r="N94" s="161"/>
      <c r="O94" s="161"/>
      <c r="P94" s="161"/>
    </row>
    <row r="95" spans="2:17"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 si="28">IF($I95="","",EDATE(O95,12))</f>
        <v/>
      </c>
    </row>
    <row r="96" spans="2:17" ht="29.25" customHeight="1" x14ac:dyDescent="0.4">
      <c r="D96" s="5">
        <f>COUNTA($D$108:D114)+1</f>
        <v>4</v>
      </c>
      <c r="E96" s="24" t="s">
        <v>71</v>
      </c>
      <c r="F96" s="23"/>
      <c r="G96" s="169"/>
      <c r="H96" s="120"/>
      <c r="I96" s="170"/>
      <c r="J96" s="120"/>
      <c r="K96" s="120"/>
      <c r="L96" s="120"/>
      <c r="M96" s="120"/>
      <c r="N96" s="120"/>
      <c r="O96" s="120"/>
      <c r="P96" s="120"/>
    </row>
    <row r="97" spans="2:17" ht="29.25" customHeight="1" x14ac:dyDescent="0.4">
      <c r="C97" s="9"/>
      <c r="D97" s="5">
        <f>COUNTA($D$108:D115)+1</f>
        <v>5</v>
      </c>
      <c r="E97" s="24" t="s">
        <v>72</v>
      </c>
      <c r="F97" s="23"/>
      <c r="G97" s="169"/>
      <c r="H97" s="120"/>
      <c r="I97" s="170"/>
      <c r="J97" s="120"/>
      <c r="K97" s="120"/>
      <c r="L97" s="120"/>
      <c r="M97" s="120"/>
      <c r="N97" s="120"/>
      <c r="O97" s="120"/>
      <c r="P97" s="120"/>
    </row>
    <row r="98" spans="2:17" ht="29.25" customHeight="1" x14ac:dyDescent="0.4">
      <c r="C98" s="9"/>
      <c r="D98" s="5">
        <f>COUNTA($D$108:D116)+1</f>
        <v>6</v>
      </c>
      <c r="E98" s="24" t="s">
        <v>77</v>
      </c>
      <c r="F98" s="23" t="s">
        <v>78</v>
      </c>
      <c r="G98" s="169"/>
      <c r="H98" s="120"/>
      <c r="I98" s="170"/>
      <c r="J98" s="120"/>
      <c r="K98" s="120"/>
      <c r="L98" s="120"/>
      <c r="M98" s="120"/>
      <c r="N98" s="120"/>
      <c r="O98" s="120"/>
      <c r="P98" s="120"/>
    </row>
    <row r="99" spans="2:17" ht="29.25" customHeight="1" x14ac:dyDescent="0.4">
      <c r="C99" s="9"/>
      <c r="D99" s="5">
        <f>COUNTA($D$108:D117)+1</f>
        <v>7</v>
      </c>
      <c r="E99" s="24" t="s">
        <v>79</v>
      </c>
      <c r="F99" s="25" t="s">
        <v>78</v>
      </c>
      <c r="G99" s="169"/>
      <c r="H99" s="120"/>
      <c r="I99" s="170"/>
      <c r="J99" s="120"/>
      <c r="K99" s="120"/>
      <c r="L99" s="120"/>
      <c r="M99" s="120"/>
      <c r="N99" s="120"/>
      <c r="O99" s="120"/>
      <c r="P99" s="120"/>
    </row>
    <row r="100" spans="2:17" ht="29.25" customHeight="1" x14ac:dyDescent="0.4">
      <c r="C100" s="9"/>
      <c r="D100" s="5">
        <f>COUNTA($D$108:D118)+1</f>
        <v>8</v>
      </c>
      <c r="E100" s="24" t="s">
        <v>80</v>
      </c>
      <c r="F100" s="23" t="s">
        <v>132</v>
      </c>
      <c r="G100" s="169"/>
      <c r="H100" s="120"/>
      <c r="I100" s="170"/>
      <c r="J100" s="120"/>
      <c r="K100" s="120"/>
      <c r="L100" s="120"/>
      <c r="M100" s="120"/>
      <c r="N100" s="120"/>
      <c r="O100" s="120"/>
      <c r="P100" s="120"/>
    </row>
    <row r="101" spans="2:17"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row>
    <row r="102" spans="2:17"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row>
    <row r="103" spans="2:17"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row>
    <row r="104" spans="2:17"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row>
    <row r="105" spans="2:17"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row>
    <row r="106" spans="2:17"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row>
    <row r="107" spans="2:17" x14ac:dyDescent="0.4">
      <c r="E107" s="50"/>
    </row>
    <row r="108" spans="2:17" ht="19.5" thickBot="1" x14ac:dyDescent="0.45">
      <c r="B108" s="82"/>
      <c r="C108" s="54" t="s">
        <v>133</v>
      </c>
      <c r="D108" s="4"/>
      <c r="E108" s="6"/>
      <c r="F108" s="6"/>
      <c r="M108" s="144"/>
    </row>
    <row r="109" spans="2:17" ht="29.25" customHeight="1" thickBot="1" x14ac:dyDescent="0.45">
      <c r="D109" s="155">
        <f>COUNTA($D$108:D108)+1</f>
        <v>1</v>
      </c>
      <c r="E109" s="156" t="s">
        <v>122</v>
      </c>
      <c r="F109" s="157"/>
      <c r="G109" s="158" t="str">
        <f>IF($G$86="","",$G$86)</f>
        <v/>
      </c>
      <c r="L109" s="37"/>
      <c r="M109" s="146" t="s">
        <v>123</v>
      </c>
      <c r="N109" s="58" t="s">
        <v>124</v>
      </c>
      <c r="O109" s="58" t="s">
        <v>125</v>
      </c>
      <c r="P109" s="58" t="str">
        <f>"基準："&amp;$G109</f>
        <v>基準：</v>
      </c>
    </row>
    <row r="110" spans="2:17" ht="29.25" customHeight="1" x14ac:dyDescent="0.4">
      <c r="D110" s="60">
        <f>COUNTA($D$108:D109)+1</f>
        <v>2</v>
      </c>
      <c r="E110" s="62" t="s">
        <v>126</v>
      </c>
      <c r="F110" s="66" t="s">
        <v>103</v>
      </c>
      <c r="G110" s="177"/>
      <c r="H110" s="6"/>
      <c r="M110" s="145" t="s">
        <v>127</v>
      </c>
      <c r="N110" s="145" t="str">
        <f>IF($G$34="就業時間換算","－",IFERROR(((HLOOKUP(DATE(YEAR($E$13)+3,MONTH($E$9),DAY($E$9)),$G114:$P125,7,FALSE))/(HLOOKUP(DATE(YEAR($E$13),MONTH($E$9),DAY($E$9)),$G114:$P125,7,FALSE)))^(1/3)-1,""))</f>
        <v/>
      </c>
      <c r="O110" s="159" t="str">
        <f>IF($G$34="人数換算","－",IFERROR(((HLOOKUP(DATE(YEAR($E$13)+3,MONTH($E$9),DAY($E$9)),$G114:$P125,8,FALSE))/(HLOOKUP(DATE(YEAR($E$13),MONTH($E$9),DAY($E$9)),$G114:$P125,8,FALSE)))^(1/3)-1,""))</f>
        <v/>
      </c>
      <c r="P110" s="188" t="str">
        <f>IFERROR(VLOOKUP($G109,【参考】最低賃金の5年間の年平均の年平均上昇率!$B$4:$C$50,2,FALSE),"")</f>
        <v/>
      </c>
      <c r="Q110" s="148" t="str">
        <f>IF($G$34="人数換算",$N110,IF($G$34="就業時間換算",$O110,""))</f>
        <v/>
      </c>
    </row>
    <row r="111" spans="2:17" ht="29.25" customHeight="1" x14ac:dyDescent="0.4">
      <c r="D111" s="60">
        <f>COUNTA($D$108:D110)+1</f>
        <v>3</v>
      </c>
      <c r="E111" s="62" t="s">
        <v>128</v>
      </c>
      <c r="F111" s="36" t="s">
        <v>103</v>
      </c>
      <c r="G111" s="178"/>
      <c r="H111" s="6"/>
      <c r="M111" s="145" t="s">
        <v>129</v>
      </c>
      <c r="N111" s="145" t="str">
        <f>IF(AND(COUNTA($G119:$P119)&gt;0,SUMIF($G119:$P119,"&lt;&gt;"&amp;"")=0),"－",IFERROR(((HLOOKUP(DATE(YEAR($E$13)+3,MONTH($E$9),DAY($E$9)),$G114:$P125,11,FALSE))/(HLOOKUP(DATE(YEAR($E$13),MONTH($E$9),DAY($E$9)),$G114:$P125,11,FALSE)))^(1/3)-1,""))</f>
        <v/>
      </c>
      <c r="O111" s="160" t="s">
        <v>130</v>
      </c>
      <c r="P111" s="189"/>
    </row>
    <row r="112" spans="2:17" x14ac:dyDescent="0.4">
      <c r="D112" s="1"/>
      <c r="E112" s="76" t="s">
        <v>109</v>
      </c>
      <c r="G112" s="1" t="s">
        <v>131</v>
      </c>
    </row>
    <row r="113" spans="2:16" x14ac:dyDescent="0.4">
      <c r="D113" s="1"/>
      <c r="G113" s="75" t="s">
        <v>51</v>
      </c>
      <c r="H113" s="75" t="s">
        <v>52</v>
      </c>
      <c r="I113" s="75" t="s">
        <v>53</v>
      </c>
      <c r="J113" s="161" t="s">
        <v>54</v>
      </c>
      <c r="K113" s="161"/>
      <c r="L113" s="161"/>
      <c r="M113" s="161"/>
      <c r="N113" s="161"/>
      <c r="O113" s="161"/>
      <c r="P113" s="161"/>
    </row>
    <row r="114" spans="2:16" x14ac:dyDescent="0.4">
      <c r="D114" s="11"/>
      <c r="E114" s="11"/>
      <c r="F114" s="65"/>
      <c r="G114" s="74" t="str">
        <f>IF($I114="","",EDATE(H114,-12))</f>
        <v/>
      </c>
      <c r="H114" s="74" t="str">
        <f>IF($I114="","",EDATE(I114,-12))</f>
        <v/>
      </c>
      <c r="I114" s="74" t="str">
        <f>IF($I$12="","",$I$12)</f>
        <v/>
      </c>
      <c r="J114" s="74" t="str">
        <f>IF($I114="","",EDATE(I114,12))</f>
        <v/>
      </c>
      <c r="K114" s="74" t="str">
        <f t="shared" ref="K114:P114" si="36">IF($I114="","",EDATE(J114,12))</f>
        <v/>
      </c>
      <c r="L114" s="74" t="str">
        <f t="shared" si="36"/>
        <v/>
      </c>
      <c r="M114" s="74" t="str">
        <f t="shared" si="36"/>
        <v/>
      </c>
      <c r="N114" s="74" t="str">
        <f t="shared" si="36"/>
        <v/>
      </c>
      <c r="O114" s="74" t="str">
        <f>IF($I114="","",EDATE(N114,12))</f>
        <v/>
      </c>
      <c r="P114" s="74" t="str">
        <f t="shared" si="36"/>
        <v/>
      </c>
    </row>
    <row r="115" spans="2:16" ht="29.25" customHeight="1" x14ac:dyDescent="0.4">
      <c r="D115" s="5">
        <f>COUNTA($D$108:D114)+1</f>
        <v>4</v>
      </c>
      <c r="E115" s="24" t="s">
        <v>71</v>
      </c>
      <c r="F115" s="23"/>
      <c r="G115" s="169"/>
      <c r="H115" s="120"/>
      <c r="I115" s="170"/>
      <c r="J115" s="120"/>
      <c r="K115" s="120"/>
      <c r="L115" s="120"/>
      <c r="M115" s="120"/>
      <c r="N115" s="120"/>
      <c r="O115" s="120"/>
      <c r="P115" s="120"/>
    </row>
    <row r="116" spans="2:16" ht="29.25" customHeight="1" x14ac:dyDescent="0.4">
      <c r="C116" s="9"/>
      <c r="D116" s="5">
        <f>COUNTA($D$108:D115)+1</f>
        <v>5</v>
      </c>
      <c r="E116" s="24" t="s">
        <v>72</v>
      </c>
      <c r="F116" s="23"/>
      <c r="G116" s="169"/>
      <c r="H116" s="120"/>
      <c r="I116" s="170"/>
      <c r="J116" s="120"/>
      <c r="K116" s="120"/>
      <c r="L116" s="120"/>
      <c r="M116" s="120"/>
      <c r="N116" s="120"/>
      <c r="O116" s="120"/>
      <c r="P116" s="120"/>
    </row>
    <row r="117" spans="2:16" ht="29.25" customHeight="1" x14ac:dyDescent="0.4">
      <c r="C117" s="9"/>
      <c r="D117" s="5">
        <f>COUNTA($D$108:D116)+1</f>
        <v>6</v>
      </c>
      <c r="E117" s="24" t="s">
        <v>77</v>
      </c>
      <c r="F117" s="23" t="s">
        <v>78</v>
      </c>
      <c r="G117" s="169"/>
      <c r="H117" s="120"/>
      <c r="I117" s="170"/>
      <c r="J117" s="120"/>
      <c r="K117" s="120"/>
      <c r="L117" s="120"/>
      <c r="M117" s="120"/>
      <c r="N117" s="120"/>
      <c r="O117" s="120"/>
      <c r="P117" s="120"/>
    </row>
    <row r="118" spans="2:16" ht="29.25" customHeight="1" x14ac:dyDescent="0.4">
      <c r="C118" s="9"/>
      <c r="D118" s="5">
        <f>COUNTA($D$108:D117)+1</f>
        <v>7</v>
      </c>
      <c r="E118" s="24" t="s">
        <v>79</v>
      </c>
      <c r="F118" s="25" t="s">
        <v>78</v>
      </c>
      <c r="G118" s="169"/>
      <c r="H118" s="120"/>
      <c r="I118" s="170"/>
      <c r="J118" s="120"/>
      <c r="K118" s="120"/>
      <c r="L118" s="120"/>
      <c r="M118" s="120"/>
      <c r="N118" s="120"/>
      <c r="O118" s="120"/>
      <c r="P118" s="120"/>
    </row>
    <row r="119" spans="2:16" ht="29.25" customHeight="1" x14ac:dyDescent="0.4">
      <c r="C119" s="9"/>
      <c r="D119" s="5">
        <f>COUNTA($D$108:D118)+1</f>
        <v>8</v>
      </c>
      <c r="E119" s="24" t="s">
        <v>80</v>
      </c>
      <c r="F119" s="23" t="s">
        <v>134</v>
      </c>
      <c r="G119" s="169"/>
      <c r="H119" s="120"/>
      <c r="I119" s="170"/>
      <c r="J119" s="120"/>
      <c r="K119" s="120"/>
      <c r="L119" s="120"/>
      <c r="M119" s="120"/>
      <c r="N119" s="120"/>
      <c r="O119" s="120"/>
      <c r="P119" s="120"/>
    </row>
    <row r="120" spans="2:16" ht="29.25" customHeight="1" x14ac:dyDescent="0.4">
      <c r="C120" s="9"/>
      <c r="D120" s="7">
        <f>COUNTA($D$108:D119)+1</f>
        <v>9</v>
      </c>
      <c r="E120" s="26" t="s">
        <v>81</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row>
    <row r="121" spans="2:16" ht="29.25" customHeight="1" x14ac:dyDescent="0.4">
      <c r="C121" s="9"/>
      <c r="D121" s="7">
        <f>COUNTA($D$108:D120)+1</f>
        <v>10</v>
      </c>
      <c r="E121" s="26" t="s">
        <v>82</v>
      </c>
      <c r="F121" s="28"/>
      <c r="G121" s="12" t="str">
        <f>IF($G$34="人数換算","",IFERROR(+G115/G118,""))</f>
        <v/>
      </c>
      <c r="H121" s="13" t="str">
        <f t="shared" ref="H121:P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row>
    <row r="122" spans="2:16" ht="29.25" customHeight="1" x14ac:dyDescent="0.4">
      <c r="C122" s="9"/>
      <c r="D122" s="7">
        <f>COUNTA($D$108:D121)+1</f>
        <v>11</v>
      </c>
      <c r="E122" s="26" t="s">
        <v>83</v>
      </c>
      <c r="F122" s="27" t="s">
        <v>84</v>
      </c>
      <c r="G122" s="14"/>
      <c r="H122" s="56" t="str">
        <f>IFERROR((H120-G120)/G120,"")</f>
        <v/>
      </c>
      <c r="I122" s="57" t="str">
        <f t="shared" ref="I122:P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row>
    <row r="123" spans="2:16"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row>
    <row r="124" spans="2:16" ht="29.25" customHeight="1" x14ac:dyDescent="0.4">
      <c r="C124" s="9"/>
      <c r="D124" s="7">
        <f>COUNTA($D$108:D123)+1</f>
        <v>13</v>
      </c>
      <c r="E124" s="26" t="s">
        <v>87</v>
      </c>
      <c r="F124" s="27"/>
      <c r="G124" s="83" t="str">
        <f>IFERROR(+G116/G119,"")</f>
        <v/>
      </c>
      <c r="H124" s="84" t="str">
        <f>IFERROR(+H116/H119,"")</f>
        <v/>
      </c>
      <c r="I124" s="84" t="str">
        <f t="shared" ref="I124:P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row>
    <row r="125" spans="2:16" ht="29.25" customHeight="1" x14ac:dyDescent="0.4">
      <c r="D125" s="7">
        <f>COUNTA($D$108:D124)+1</f>
        <v>14</v>
      </c>
      <c r="E125" s="26" t="s">
        <v>88</v>
      </c>
      <c r="F125" s="27" t="s">
        <v>84</v>
      </c>
      <c r="G125" s="14"/>
      <c r="H125" s="56" t="str">
        <f>IFERROR((H124-G124)/G124,"")</f>
        <v/>
      </c>
      <c r="I125" s="57" t="str">
        <f>IFERROR((I124-H124)/H124,"")</f>
        <v/>
      </c>
      <c r="J125" s="56" t="str">
        <f t="shared" ref="J125:P125" si="41">IFERROR((J124-I124)/I124,"")</f>
        <v/>
      </c>
      <c r="K125" s="56" t="str">
        <f t="shared" si="41"/>
        <v/>
      </c>
      <c r="L125" s="56" t="str">
        <f t="shared" si="41"/>
        <v/>
      </c>
      <c r="M125" s="56" t="str">
        <f t="shared" si="41"/>
        <v/>
      </c>
      <c r="N125" s="56" t="str">
        <f t="shared" si="41"/>
        <v/>
      </c>
      <c r="O125" s="56" t="str">
        <f t="shared" si="41"/>
        <v/>
      </c>
      <c r="P125" s="56" t="str">
        <f t="shared" si="41"/>
        <v/>
      </c>
    </row>
    <row r="126" spans="2:16" x14ac:dyDescent="0.4">
      <c r="E126" s="50"/>
    </row>
    <row r="127" spans="2:16" ht="19.5" thickBot="1" x14ac:dyDescent="0.45">
      <c r="B127" s="82"/>
      <c r="C127" s="54" t="s">
        <v>135</v>
      </c>
      <c r="D127" s="4"/>
      <c r="E127" s="6"/>
      <c r="F127" s="6"/>
    </row>
    <row r="128" spans="2:16" ht="29.25" customHeight="1" thickBot="1" x14ac:dyDescent="0.45">
      <c r="D128" s="155">
        <f>COUNTA($D$127:D127)+1</f>
        <v>1</v>
      </c>
      <c r="E128" s="156" t="s">
        <v>122</v>
      </c>
      <c r="F128" s="157"/>
      <c r="G128" s="158" t="str">
        <f>IF($H$86="","",$H$86)</f>
        <v/>
      </c>
      <c r="M128" s="146" t="s">
        <v>123</v>
      </c>
      <c r="N128" s="58" t="s">
        <v>124</v>
      </c>
      <c r="O128" s="58" t="s">
        <v>125</v>
      </c>
      <c r="P128" s="58" t="str">
        <f>"基準："&amp;$G128</f>
        <v>基準：</v>
      </c>
    </row>
    <row r="129" spans="3:17" ht="29.25" customHeight="1" x14ac:dyDescent="0.4">
      <c r="D129" s="60">
        <f>COUNTA($D$127:D128)+1</f>
        <v>2</v>
      </c>
      <c r="E129" s="62" t="s">
        <v>126</v>
      </c>
      <c r="F129" s="66" t="s">
        <v>103</v>
      </c>
      <c r="G129" s="177"/>
      <c r="H129" s="6"/>
      <c r="M129" s="145" t="s">
        <v>127</v>
      </c>
      <c r="N129" s="145" t="str">
        <f>IF($G$34="就業時間換算","－",IFERROR(((HLOOKUP(DATE(YEAR($E$13)+3,MONTH($E$9),DAY($E$9)),$G133:$P144,7,FALSE))/(HLOOKUP(DATE(YEAR($E$13),MONTH($E$9),DAY($E$9)),$G133:$P144,7,FALSE)))^(1/3)-1,""))</f>
        <v/>
      </c>
      <c r="O129" s="159" t="str">
        <f>IF($G$34="人数換算","－",IFERROR(((HLOOKUP(DATE(YEAR($E$13)+3,MONTH($E$9),DAY($E$9)),$G133:$P144,8,FALSE))/(HLOOKUP(DATE(YEAR($E$13),MONTH($E$9),DAY($E$9)),$G133:$P144,8,FALSE)))^(1/3)-1,""))</f>
        <v/>
      </c>
      <c r="P129" s="188" t="str">
        <f>IFERROR(VLOOKUP($G128,【参考】最低賃金の5年間の年平均の年平均上昇率!$B$4:$C$50,2,FALSE),"")</f>
        <v/>
      </c>
      <c r="Q129" s="148" t="str">
        <f>IF($G$34="人数換算",$N129,IF($G$34="就業時間換算",$O129,""))</f>
        <v/>
      </c>
    </row>
    <row r="130" spans="3:17" ht="29.25" customHeight="1" x14ac:dyDescent="0.4">
      <c r="D130" s="60">
        <f>COUNTA($D$127:D129)+1</f>
        <v>3</v>
      </c>
      <c r="E130" s="62" t="s">
        <v>128</v>
      </c>
      <c r="F130" s="36" t="s">
        <v>103</v>
      </c>
      <c r="G130" s="178"/>
      <c r="H130" s="6"/>
      <c r="M130" s="145" t="s">
        <v>129</v>
      </c>
      <c r="N130" s="145" t="str">
        <f>IF(AND(COUNTA($G138:$P138)&gt;0,SUMIF($G138:$P138,"&lt;&gt;"&amp;"")=0),"－",IFERROR(((HLOOKUP(DATE(YEAR($E$13)+3,MONTH($E$9),DAY($E$9)),$G133:$P144,11,FALSE))/(HLOOKUP(DATE(YEAR($E$13),MONTH($E$9),DAY($E$9)),$G133:$P144,11,FALSE)))^(1/3)-1,""))</f>
        <v/>
      </c>
      <c r="O130" s="160" t="s">
        <v>130</v>
      </c>
      <c r="P130" s="189"/>
    </row>
    <row r="131" spans="3:17" x14ac:dyDescent="0.4">
      <c r="D131" s="1"/>
      <c r="E131" s="76" t="s">
        <v>109</v>
      </c>
      <c r="G131" s="1" t="s">
        <v>131</v>
      </c>
    </row>
    <row r="132" spans="3:17" x14ac:dyDescent="0.4">
      <c r="D132" s="1"/>
      <c r="G132" s="75" t="s">
        <v>51</v>
      </c>
      <c r="H132" s="75" t="s">
        <v>52</v>
      </c>
      <c r="I132" s="75" t="s">
        <v>53</v>
      </c>
      <c r="J132" s="161" t="s">
        <v>54</v>
      </c>
      <c r="K132" s="161"/>
      <c r="L132" s="161"/>
      <c r="M132" s="161"/>
      <c r="N132" s="161"/>
      <c r="O132" s="161"/>
      <c r="P132" s="161"/>
    </row>
    <row r="133" spans="3:17" x14ac:dyDescent="0.4">
      <c r="D133" s="11"/>
      <c r="E133" s="11"/>
      <c r="F133" s="65"/>
      <c r="G133" s="74" t="str">
        <f>IF($I133="","",EDATE(H133,-12))</f>
        <v/>
      </c>
      <c r="H133" s="74" t="str">
        <f>IF($I133="","",EDATE(I133,-12))</f>
        <v/>
      </c>
      <c r="I133" s="74" t="str">
        <f>IF($I$12="","",$I$12)</f>
        <v/>
      </c>
      <c r="J133" s="74" t="str">
        <f>IF($I133="","",EDATE(I133,12))</f>
        <v/>
      </c>
      <c r="K133" s="74" t="str">
        <f t="shared" ref="K133:P133" si="42">IF($I133="","",EDATE(J133,12))</f>
        <v/>
      </c>
      <c r="L133" s="74" t="str">
        <f t="shared" si="42"/>
        <v/>
      </c>
      <c r="M133" s="74" t="str">
        <f t="shared" si="42"/>
        <v/>
      </c>
      <c r="N133" s="74" t="str">
        <f t="shared" si="42"/>
        <v/>
      </c>
      <c r="O133" s="74" t="str">
        <f t="shared" si="42"/>
        <v/>
      </c>
      <c r="P133" s="74" t="str">
        <f t="shared" si="42"/>
        <v/>
      </c>
    </row>
    <row r="134" spans="3:17" ht="29.25" customHeight="1" x14ac:dyDescent="0.4">
      <c r="D134" s="60">
        <f>COUNTA($D$127:D133)+1</f>
        <v>4</v>
      </c>
      <c r="E134" s="31" t="s">
        <v>71</v>
      </c>
      <c r="F134" s="64"/>
      <c r="G134" s="179"/>
      <c r="H134" s="120"/>
      <c r="I134" s="170"/>
      <c r="J134" s="120"/>
      <c r="K134" s="120"/>
      <c r="L134" s="120"/>
      <c r="M134" s="120"/>
      <c r="N134" s="120"/>
      <c r="O134" s="120"/>
      <c r="P134" s="120"/>
    </row>
    <row r="135" spans="3:17" ht="29.25" customHeight="1" x14ac:dyDescent="0.4">
      <c r="C135" s="9"/>
      <c r="D135" s="60">
        <f>COUNTA($D$127:D134)+1</f>
        <v>5</v>
      </c>
      <c r="E135" s="31" t="s">
        <v>72</v>
      </c>
      <c r="F135" s="64"/>
      <c r="G135" s="179"/>
      <c r="H135" s="120"/>
      <c r="I135" s="170"/>
      <c r="J135" s="120"/>
      <c r="K135" s="120"/>
      <c r="L135" s="120"/>
      <c r="M135" s="120"/>
      <c r="N135" s="120"/>
      <c r="O135" s="120"/>
      <c r="P135" s="120"/>
    </row>
    <row r="136" spans="3:17" ht="29.25" customHeight="1" x14ac:dyDescent="0.4">
      <c r="C136" s="9"/>
      <c r="D136" s="5">
        <f>COUNTA($D$127:D135)+1</f>
        <v>6</v>
      </c>
      <c r="E136" s="24" t="s">
        <v>77</v>
      </c>
      <c r="F136" s="23" t="s">
        <v>78</v>
      </c>
      <c r="G136" s="169"/>
      <c r="H136" s="120"/>
      <c r="I136" s="170"/>
      <c r="J136" s="120"/>
      <c r="K136" s="120"/>
      <c r="L136" s="120"/>
      <c r="M136" s="120"/>
      <c r="N136" s="120"/>
      <c r="O136" s="120"/>
      <c r="P136" s="120"/>
    </row>
    <row r="137" spans="3:17" ht="29.25" customHeight="1" x14ac:dyDescent="0.4">
      <c r="C137" s="9"/>
      <c r="D137" s="5">
        <f>COUNTA($D$127:D136)+1</f>
        <v>7</v>
      </c>
      <c r="E137" s="24" t="s">
        <v>79</v>
      </c>
      <c r="F137" s="25" t="s">
        <v>78</v>
      </c>
      <c r="G137" s="169"/>
      <c r="H137" s="120"/>
      <c r="I137" s="170"/>
      <c r="J137" s="120"/>
      <c r="K137" s="120"/>
      <c r="L137" s="120"/>
      <c r="M137" s="120"/>
      <c r="N137" s="120"/>
      <c r="O137" s="120"/>
      <c r="P137" s="120"/>
    </row>
    <row r="138" spans="3:17" ht="29.25" customHeight="1" x14ac:dyDescent="0.4">
      <c r="C138" s="9"/>
      <c r="D138" s="60">
        <f>COUNTA($D$127:D137)+1</f>
        <v>8</v>
      </c>
      <c r="E138" s="31" t="s">
        <v>80</v>
      </c>
      <c r="F138" s="64" t="s">
        <v>134</v>
      </c>
      <c r="G138" s="179"/>
      <c r="H138" s="120"/>
      <c r="I138" s="170"/>
      <c r="J138" s="120"/>
      <c r="K138" s="120"/>
      <c r="L138" s="120"/>
      <c r="M138" s="120"/>
      <c r="N138" s="120"/>
      <c r="O138" s="120"/>
      <c r="P138" s="120"/>
    </row>
    <row r="139" spans="3:17" ht="29.25" customHeight="1" x14ac:dyDescent="0.4">
      <c r="C139" s="9"/>
      <c r="D139" s="7">
        <f>COUNTA($D$127:D138)+1</f>
        <v>9</v>
      </c>
      <c r="E139" s="26" t="s">
        <v>81</v>
      </c>
      <c r="F139" s="27"/>
      <c r="G139" s="12" t="str">
        <f>IF($G$34="就業時間換算","",IFERROR(+G134/G136,""))</f>
        <v/>
      </c>
      <c r="H139" s="13" t="str">
        <f t="shared" ref="H139:P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row>
    <row r="140" spans="3:17" ht="29.25" customHeight="1" x14ac:dyDescent="0.4">
      <c r="C140" s="9"/>
      <c r="D140" s="7">
        <f>COUNTA($D$127:D139)+1</f>
        <v>10</v>
      </c>
      <c r="E140" s="26" t="s">
        <v>82</v>
      </c>
      <c r="F140" s="28"/>
      <c r="G140" s="12" t="str">
        <f>IF($G$34="人数換算","",IFERROR(+G134/G137,""))</f>
        <v/>
      </c>
      <c r="H140" s="13" t="str">
        <f t="shared" ref="H140:P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row>
    <row r="141" spans="3:17" ht="29.25" customHeight="1" x14ac:dyDescent="0.4">
      <c r="C141" s="9"/>
      <c r="D141" s="7">
        <f>COUNTA($D$127:D140)+1</f>
        <v>11</v>
      </c>
      <c r="E141" s="26" t="s">
        <v>83</v>
      </c>
      <c r="F141" s="27" t="s">
        <v>84</v>
      </c>
      <c r="G141" s="14"/>
      <c r="H141" s="56" t="str">
        <f>IFERROR((H139-G139)/G139,"")</f>
        <v/>
      </c>
      <c r="I141" s="57" t="str">
        <f t="shared" ref="I141:P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row>
    <row r="142" spans="3:17"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row>
    <row r="143" spans="3:17" ht="29.25" customHeight="1" x14ac:dyDescent="0.4">
      <c r="C143" s="9"/>
      <c r="D143" s="7">
        <f>COUNTA($D$127:D142)+1</f>
        <v>13</v>
      </c>
      <c r="E143" s="26" t="s">
        <v>87</v>
      </c>
      <c r="F143" s="27"/>
      <c r="G143" s="83" t="str">
        <f>IFERROR(+G135/G138,"")</f>
        <v/>
      </c>
      <c r="H143" s="84" t="str">
        <f>IFERROR(+H135/H138,"")</f>
        <v/>
      </c>
      <c r="I143" s="84" t="str">
        <f t="shared" ref="I143:P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row>
    <row r="144" spans="3:17" ht="29.25" customHeight="1" x14ac:dyDescent="0.4">
      <c r="D144" s="7">
        <f>COUNTA($D$127:D143)+1</f>
        <v>14</v>
      </c>
      <c r="E144" s="26" t="s">
        <v>88</v>
      </c>
      <c r="F144" s="27" t="s">
        <v>84</v>
      </c>
      <c r="G144" s="14"/>
      <c r="H144" s="56" t="str">
        <f>IFERROR((H143-G143)/G143,"")</f>
        <v/>
      </c>
      <c r="I144" s="57" t="str">
        <f>IFERROR((I143-H143)/H143,"")</f>
        <v/>
      </c>
      <c r="J144" s="56" t="str">
        <f t="shared" ref="J144:P144" si="47">IFERROR((J143-I143)/I143,"")</f>
        <v/>
      </c>
      <c r="K144" s="56" t="str">
        <f t="shared" si="47"/>
        <v/>
      </c>
      <c r="L144" s="56" t="str">
        <f t="shared" si="47"/>
        <v/>
      </c>
      <c r="M144" s="56" t="str">
        <f t="shared" si="47"/>
        <v/>
      </c>
      <c r="N144" s="56" t="str">
        <f t="shared" si="47"/>
        <v/>
      </c>
      <c r="O144" s="56" t="str">
        <f t="shared" si="47"/>
        <v/>
      </c>
      <c r="P144" s="56" t="str">
        <f t="shared" si="47"/>
        <v/>
      </c>
    </row>
    <row r="145" spans="2:17" x14ac:dyDescent="0.4">
      <c r="E145" s="50"/>
    </row>
    <row r="146" spans="2:17" ht="19.5" thickBot="1" x14ac:dyDescent="0.45">
      <c r="B146" s="82"/>
      <c r="C146" s="54" t="s">
        <v>136</v>
      </c>
      <c r="D146" s="4"/>
      <c r="E146" s="6"/>
      <c r="F146" s="6"/>
    </row>
    <row r="147" spans="2:17" ht="29.25" customHeight="1" thickBot="1" x14ac:dyDescent="0.45">
      <c r="D147" s="155">
        <f>COUNTA($D$146:D146)+1</f>
        <v>1</v>
      </c>
      <c r="E147" s="156" t="s">
        <v>122</v>
      </c>
      <c r="F147" s="157"/>
      <c r="G147" s="158" t="str">
        <f>IF($I$86="","",$I$86)</f>
        <v/>
      </c>
      <c r="M147" s="146" t="s">
        <v>123</v>
      </c>
      <c r="N147" s="58" t="s">
        <v>124</v>
      </c>
      <c r="O147" s="58" t="s">
        <v>125</v>
      </c>
      <c r="P147" s="58" t="str">
        <f>"基準："&amp;$G147</f>
        <v>基準：</v>
      </c>
    </row>
    <row r="148" spans="2:17" ht="29.25" customHeight="1" x14ac:dyDescent="0.4">
      <c r="D148" s="60">
        <f>COUNTA($D$146:D147)+1</f>
        <v>2</v>
      </c>
      <c r="E148" s="62" t="s">
        <v>126</v>
      </c>
      <c r="F148" s="66" t="s">
        <v>103</v>
      </c>
      <c r="G148" s="177"/>
      <c r="M148" s="145" t="s">
        <v>127</v>
      </c>
      <c r="N148" s="145" t="str">
        <f>IF($G$34="就業時間換算","－",IFERROR(((HLOOKUP(DATE(YEAR($E$13)+3,MONTH($E$9),DAY($E$9)),$G152:$P163,7,FALSE))/(HLOOKUP(DATE(YEAR($E$13),MONTH($E$9),DAY($E$9)),$G152:$P163,7,FALSE)))^(1/3)-1,""))</f>
        <v/>
      </c>
      <c r="O148" s="159" t="str">
        <f>IF($G$34="人数換算","－",IFERROR(((HLOOKUP(DATE(YEAR($E$13)+3,MONTH($E$9),DAY($E$9)),$G152:$P163,8,FALSE))/(HLOOKUP(DATE(YEAR($E$13),MONTH($E$9),DAY($E$9)),$G152:$P163,8,FALSE)))^(1/3)-1,""))</f>
        <v/>
      </c>
      <c r="P148" s="188" t="str">
        <f>IFERROR(VLOOKUP($G147,【参考】最低賃金の5年間の年平均の年平均上昇率!$B$4:$C$50,2,FALSE),"")</f>
        <v/>
      </c>
      <c r="Q148" s="148" t="str">
        <f>IF($G$34="人数換算",$N148,IF($G$34="就業時間換算",$O148,""))</f>
        <v/>
      </c>
    </row>
    <row r="149" spans="2:17" ht="29.25" customHeight="1" x14ac:dyDescent="0.4">
      <c r="D149" s="60">
        <f>COUNTA($D$146:D148)+1</f>
        <v>3</v>
      </c>
      <c r="E149" s="62" t="s">
        <v>128</v>
      </c>
      <c r="F149" s="36" t="s">
        <v>103</v>
      </c>
      <c r="G149" s="178"/>
      <c r="M149" s="145" t="s">
        <v>129</v>
      </c>
      <c r="N149" s="145" t="str">
        <f>IF(AND(COUNTA($G157:$P157)&gt;0,SUMIF($G157:$P157,"&lt;&gt;"&amp;"")=0),"－",IFERROR(((HLOOKUP(DATE(YEAR($E$13)+3,MONTH($E$9),DAY($E$9)),$G152:$P163,11,FALSE))/(HLOOKUP(DATE(YEAR($E$13),MONTH($E$9),DAY($E$9)),$G152:$P163,11,FALSE)))^(1/3)-1,""))</f>
        <v/>
      </c>
      <c r="O149" s="160" t="s">
        <v>130</v>
      </c>
      <c r="P149" s="189"/>
    </row>
    <row r="150" spans="2:17" x14ac:dyDescent="0.4">
      <c r="D150" s="1"/>
      <c r="E150" s="76" t="s">
        <v>109</v>
      </c>
      <c r="G150" s="1" t="s">
        <v>131</v>
      </c>
    </row>
    <row r="151" spans="2:17" x14ac:dyDescent="0.4">
      <c r="D151" s="1"/>
      <c r="G151" s="75" t="s">
        <v>51</v>
      </c>
      <c r="H151" s="75" t="s">
        <v>52</v>
      </c>
      <c r="I151" s="75" t="s">
        <v>53</v>
      </c>
      <c r="J151" s="161" t="s">
        <v>54</v>
      </c>
      <c r="K151" s="161"/>
      <c r="L151" s="161"/>
      <c r="M151" s="161"/>
      <c r="N151" s="161"/>
      <c r="O151" s="161"/>
      <c r="P151" s="161"/>
    </row>
    <row r="152" spans="2:17" x14ac:dyDescent="0.4">
      <c r="D152" s="11"/>
      <c r="E152" s="11"/>
      <c r="F152" s="65"/>
      <c r="G152" s="74" t="str">
        <f>IF($I152="","",EDATE(H152,-12))</f>
        <v/>
      </c>
      <c r="H152" s="74" t="str">
        <f>IF($I152="","",EDATE(I152,-12))</f>
        <v/>
      </c>
      <c r="I152" s="74" t="str">
        <f>IF($I$12="","",$I$12)</f>
        <v/>
      </c>
      <c r="J152" s="74" t="str">
        <f>IF($I152="","",EDATE(I152,12))</f>
        <v/>
      </c>
      <c r="K152" s="74" t="str">
        <f t="shared" ref="K152:P152" si="48">IF($I152="","",EDATE(J152,12))</f>
        <v/>
      </c>
      <c r="L152" s="74" t="str">
        <f t="shared" si="48"/>
        <v/>
      </c>
      <c r="M152" s="74" t="str">
        <f t="shared" si="48"/>
        <v/>
      </c>
      <c r="N152" s="74" t="str">
        <f t="shared" si="48"/>
        <v/>
      </c>
      <c r="O152" s="74" t="str">
        <f t="shared" si="48"/>
        <v/>
      </c>
      <c r="P152" s="74" t="str">
        <f t="shared" si="48"/>
        <v/>
      </c>
    </row>
    <row r="153" spans="2:17" ht="29.25" customHeight="1" x14ac:dyDescent="0.4">
      <c r="D153" s="60">
        <f>COUNTA($D$146:D152)+1</f>
        <v>4</v>
      </c>
      <c r="E153" s="31" t="s">
        <v>71</v>
      </c>
      <c r="F153" s="64"/>
      <c r="G153" s="179"/>
      <c r="H153" s="120"/>
      <c r="I153" s="170"/>
      <c r="J153" s="120"/>
      <c r="K153" s="120"/>
      <c r="L153" s="120"/>
      <c r="M153" s="120"/>
      <c r="N153" s="120"/>
      <c r="O153" s="120"/>
      <c r="P153" s="120"/>
    </row>
    <row r="154" spans="2:17" ht="29.25" customHeight="1" x14ac:dyDescent="0.4">
      <c r="C154" s="9"/>
      <c r="D154" s="60">
        <f>COUNTA($D$146:D153)+1</f>
        <v>5</v>
      </c>
      <c r="E154" s="31" t="s">
        <v>72</v>
      </c>
      <c r="F154" s="64"/>
      <c r="G154" s="179"/>
      <c r="H154" s="120"/>
      <c r="I154" s="170"/>
      <c r="J154" s="120"/>
      <c r="K154" s="120"/>
      <c r="L154" s="120"/>
      <c r="M154" s="120"/>
      <c r="N154" s="120"/>
      <c r="O154" s="120"/>
      <c r="P154" s="120"/>
    </row>
    <row r="155" spans="2:17" ht="29.25" customHeight="1" x14ac:dyDescent="0.4">
      <c r="C155" s="9"/>
      <c r="D155" s="5">
        <f>COUNTA($D$146:D154)+1</f>
        <v>6</v>
      </c>
      <c r="E155" s="24" t="s">
        <v>77</v>
      </c>
      <c r="F155" s="23" t="s">
        <v>78</v>
      </c>
      <c r="G155" s="169"/>
      <c r="H155" s="120"/>
      <c r="I155" s="170"/>
      <c r="J155" s="120"/>
      <c r="K155" s="120"/>
      <c r="L155" s="120"/>
      <c r="M155" s="120"/>
      <c r="N155" s="120"/>
      <c r="O155" s="120"/>
      <c r="P155" s="120"/>
    </row>
    <row r="156" spans="2:17" ht="29.25" customHeight="1" x14ac:dyDescent="0.4">
      <c r="C156" s="9"/>
      <c r="D156" s="5">
        <f>COUNTA($D$146:D155)+1</f>
        <v>7</v>
      </c>
      <c r="E156" s="24" t="s">
        <v>79</v>
      </c>
      <c r="F156" s="25" t="s">
        <v>78</v>
      </c>
      <c r="G156" s="169"/>
      <c r="H156" s="120"/>
      <c r="I156" s="170"/>
      <c r="J156" s="120"/>
      <c r="K156" s="120"/>
      <c r="L156" s="120"/>
      <c r="M156" s="120"/>
      <c r="N156" s="120"/>
      <c r="O156" s="120"/>
      <c r="P156" s="120"/>
    </row>
    <row r="157" spans="2:17" ht="29.25" customHeight="1" x14ac:dyDescent="0.4">
      <c r="C157" s="9"/>
      <c r="D157" s="60">
        <f>COUNTA($D$146:D156)+1</f>
        <v>8</v>
      </c>
      <c r="E157" s="31" t="s">
        <v>80</v>
      </c>
      <c r="F157" s="64" t="s">
        <v>134</v>
      </c>
      <c r="G157" s="179"/>
      <c r="H157" s="120"/>
      <c r="I157" s="170"/>
      <c r="J157" s="120"/>
      <c r="K157" s="120"/>
      <c r="L157" s="120"/>
      <c r="M157" s="120"/>
      <c r="N157" s="120"/>
      <c r="O157" s="120"/>
      <c r="P157" s="120"/>
    </row>
    <row r="158" spans="2:17" ht="29.25" customHeight="1" x14ac:dyDescent="0.4">
      <c r="C158" s="9"/>
      <c r="D158" s="7">
        <f>COUNTA($D$146:D157)+1</f>
        <v>9</v>
      </c>
      <c r="E158" s="26" t="s">
        <v>81</v>
      </c>
      <c r="F158" s="27"/>
      <c r="G158" s="12" t="str">
        <f>IF($G$34="就業時間換算","",IFERROR(+G153/G155,""))</f>
        <v/>
      </c>
      <c r="H158" s="13" t="str">
        <f t="shared" ref="H158:P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row>
    <row r="159" spans="2:17" ht="29.25" customHeight="1" x14ac:dyDescent="0.4">
      <c r="C159" s="9"/>
      <c r="D159" s="7">
        <f>COUNTA($D$146:D158)+1</f>
        <v>10</v>
      </c>
      <c r="E159" s="26" t="s">
        <v>82</v>
      </c>
      <c r="F159" s="28"/>
      <c r="G159" s="12" t="str">
        <f>IF($G$34="人数換算","",IFERROR(+G153/G156,""))</f>
        <v/>
      </c>
      <c r="H159" s="13" t="str">
        <f t="shared" ref="H159:P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row>
    <row r="160" spans="2:17" ht="29.25" customHeight="1" x14ac:dyDescent="0.4">
      <c r="C160" s="9"/>
      <c r="D160" s="7">
        <f>COUNTA($D$146:D159)+1</f>
        <v>11</v>
      </c>
      <c r="E160" s="26" t="s">
        <v>83</v>
      </c>
      <c r="F160" s="27" t="s">
        <v>84</v>
      </c>
      <c r="G160" s="14"/>
      <c r="H160" s="56" t="str">
        <f>IFERROR((H158-G158)/G158,"")</f>
        <v/>
      </c>
      <c r="I160" s="57" t="str">
        <f t="shared" ref="I160:P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row>
    <row r="161" spans="2:17"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row>
    <row r="162" spans="2:17" ht="29.25" customHeight="1" x14ac:dyDescent="0.4">
      <c r="C162" s="9"/>
      <c r="D162" s="7">
        <f>COUNTA($D$146:D161)+1</f>
        <v>13</v>
      </c>
      <c r="E162" s="26" t="s">
        <v>87</v>
      </c>
      <c r="F162" s="27"/>
      <c r="G162" s="83" t="str">
        <f>IFERROR(+G154/G157,"")</f>
        <v/>
      </c>
      <c r="H162" s="84" t="str">
        <f>IFERROR(+H154/H157,"")</f>
        <v/>
      </c>
      <c r="I162" s="84" t="str">
        <f t="shared" ref="I162:P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row>
    <row r="163" spans="2:17" ht="29.25" customHeight="1" x14ac:dyDescent="0.4">
      <c r="D163" s="7">
        <f>COUNTA($D$146:D162)+1</f>
        <v>14</v>
      </c>
      <c r="E163" s="26" t="s">
        <v>88</v>
      </c>
      <c r="F163" s="27" t="s">
        <v>84</v>
      </c>
      <c r="G163" s="14"/>
      <c r="H163" s="56" t="str">
        <f>IFERROR((H162-G162)/G162,"")</f>
        <v/>
      </c>
      <c r="I163" s="57" t="str">
        <f>IFERROR((I162-H162)/H162,"")</f>
        <v/>
      </c>
      <c r="J163" s="56" t="str">
        <f t="shared" ref="J163:P163" si="53">IFERROR((J162-I162)/I162,"")</f>
        <v/>
      </c>
      <c r="K163" s="56" t="str">
        <f t="shared" si="53"/>
        <v/>
      </c>
      <c r="L163" s="56" t="str">
        <f t="shared" si="53"/>
        <v/>
      </c>
      <c r="M163" s="56" t="str">
        <f t="shared" si="53"/>
        <v/>
      </c>
      <c r="N163" s="56" t="str">
        <f t="shared" si="53"/>
        <v/>
      </c>
      <c r="O163" s="56" t="str">
        <f t="shared" si="53"/>
        <v/>
      </c>
      <c r="P163" s="56" t="str">
        <f t="shared" si="53"/>
        <v/>
      </c>
    </row>
    <row r="164" spans="2:17" x14ac:dyDescent="0.4">
      <c r="E164" s="50"/>
    </row>
    <row r="165" spans="2:17" ht="19.5" thickBot="1" x14ac:dyDescent="0.45">
      <c r="B165" s="82"/>
      <c r="C165" s="54" t="s">
        <v>137</v>
      </c>
      <c r="D165" s="4"/>
      <c r="E165" s="6"/>
      <c r="F165" s="6"/>
    </row>
    <row r="166" spans="2:17" ht="29.25" customHeight="1" thickBot="1" x14ac:dyDescent="0.45">
      <c r="D166" s="155">
        <f>COUNTA($D$165:D165)+1</f>
        <v>1</v>
      </c>
      <c r="E166" s="156" t="s">
        <v>122</v>
      </c>
      <c r="F166" s="157"/>
      <c r="G166" s="158" t="str">
        <f>IF($J$86="","",$J$86)</f>
        <v/>
      </c>
      <c r="M166" s="146" t="s">
        <v>123</v>
      </c>
      <c r="N166" s="58" t="s">
        <v>124</v>
      </c>
      <c r="O166" s="58" t="s">
        <v>125</v>
      </c>
      <c r="P166" s="58" t="str">
        <f>"基準："&amp;$G166</f>
        <v>基準：</v>
      </c>
    </row>
    <row r="167" spans="2:17" ht="29.25" customHeight="1" x14ac:dyDescent="0.4">
      <c r="D167" s="60">
        <f>COUNTA($D$165:D166)+1</f>
        <v>2</v>
      </c>
      <c r="E167" s="62" t="s">
        <v>126</v>
      </c>
      <c r="F167" s="66" t="s">
        <v>103</v>
      </c>
      <c r="G167" s="177"/>
      <c r="M167" s="145" t="s">
        <v>127</v>
      </c>
      <c r="N167" s="145" t="str">
        <f>IF($G$34="就業時間換算","－",IFERROR(((HLOOKUP(DATE(YEAR($E$13)+3,MONTH($E$9),DAY($E$9)),$G171:$P182,7,FALSE))/(HLOOKUP(DATE(YEAR($E$13),MONTH($E$9),DAY($E$9)),$G171:$P182,7,FALSE)))^(1/3)-1,""))</f>
        <v/>
      </c>
      <c r="O167" s="159" t="str">
        <f>IF($G$34="人数換算","－",IFERROR(((HLOOKUP(DATE(YEAR($E$13)+3,MONTH($E$9),DAY($E$9)),$G171:$P182,8,FALSE))/(HLOOKUP(DATE(YEAR($E$13),MONTH($E$9),DAY($E$9)),$G171:$P182,8,FALSE)))^(1/3)-1,""))</f>
        <v/>
      </c>
      <c r="P167" s="188" t="str">
        <f>IFERROR(VLOOKUP($G166,【参考】最低賃金の5年間の年平均の年平均上昇率!$B$4:$C$50,2,FALSE),"")</f>
        <v/>
      </c>
      <c r="Q167" s="148" t="str">
        <f>IF($G$34="人数換算",$N167,IF($G$34="就業時間換算",$O167,""))</f>
        <v/>
      </c>
    </row>
    <row r="168" spans="2:17" ht="29.25" customHeight="1" x14ac:dyDescent="0.4">
      <c r="D168" s="60">
        <f>COUNTA($D$165:D167)+1</f>
        <v>3</v>
      </c>
      <c r="E168" s="62" t="s">
        <v>128</v>
      </c>
      <c r="F168" s="36" t="s">
        <v>103</v>
      </c>
      <c r="G168" s="178"/>
      <c r="M168" s="145" t="s">
        <v>129</v>
      </c>
      <c r="N168" s="145" t="str">
        <f>IF(AND(COUNTA($G176:$P176)&gt;0,SUMIF($G176:$P176,"&lt;&gt;"&amp;"")=0),"－",IFERROR(((HLOOKUP(DATE(YEAR($E$13)+3,MONTH($E$9),DAY($E$9)),$G171:$P182,11,FALSE))/(HLOOKUP(DATE(YEAR($E$13),MONTH($E$9),DAY($E$9)),$G171:$P182,11,FALSE)))^(1/3)-1,""))</f>
        <v/>
      </c>
      <c r="O168" s="160" t="s">
        <v>130</v>
      </c>
      <c r="P168" s="189"/>
    </row>
    <row r="169" spans="2:17" x14ac:dyDescent="0.4">
      <c r="D169" s="1"/>
      <c r="E169" s="76" t="s">
        <v>109</v>
      </c>
      <c r="G169" s="1" t="s">
        <v>131</v>
      </c>
    </row>
    <row r="170" spans="2:17" x14ac:dyDescent="0.4">
      <c r="D170" s="1"/>
      <c r="G170" s="75" t="s">
        <v>51</v>
      </c>
      <c r="H170" s="75" t="s">
        <v>52</v>
      </c>
      <c r="I170" s="75" t="s">
        <v>53</v>
      </c>
      <c r="J170" s="161" t="s">
        <v>54</v>
      </c>
      <c r="K170" s="161"/>
      <c r="L170" s="161"/>
      <c r="M170" s="161"/>
      <c r="N170" s="161"/>
      <c r="O170" s="161"/>
      <c r="P170" s="161"/>
    </row>
    <row r="171" spans="2:17" x14ac:dyDescent="0.4">
      <c r="D171" s="11"/>
      <c r="E171" s="11"/>
      <c r="F171" s="65"/>
      <c r="G171" s="74" t="str">
        <f>IF($I171="","",EDATE(H171,-12))</f>
        <v/>
      </c>
      <c r="H171" s="74" t="str">
        <f>IF($I171="","",EDATE(I171,-12))</f>
        <v/>
      </c>
      <c r="I171" s="74" t="str">
        <f>IF($I$12="","",$I$12)</f>
        <v/>
      </c>
      <c r="J171" s="74" t="str">
        <f>IF($I171="","",EDATE(I171,12))</f>
        <v/>
      </c>
      <c r="K171" s="74" t="str">
        <f t="shared" ref="K171:P171" si="54">IF($I171="","",EDATE(J171,12))</f>
        <v/>
      </c>
      <c r="L171" s="74" t="str">
        <f t="shared" si="54"/>
        <v/>
      </c>
      <c r="M171" s="74" t="str">
        <f t="shared" si="54"/>
        <v/>
      </c>
      <c r="N171" s="74" t="str">
        <f t="shared" si="54"/>
        <v/>
      </c>
      <c r="O171" s="74" t="str">
        <f t="shared" si="54"/>
        <v/>
      </c>
      <c r="P171" s="74" t="str">
        <f t="shared" si="54"/>
        <v/>
      </c>
    </row>
    <row r="172" spans="2:17" ht="29.25" customHeight="1" x14ac:dyDescent="0.4">
      <c r="D172" s="60">
        <f>COUNTA($D$165:D171)+1</f>
        <v>4</v>
      </c>
      <c r="E172" s="31" t="s">
        <v>71</v>
      </c>
      <c r="F172" s="64"/>
      <c r="G172" s="179"/>
      <c r="H172" s="120"/>
      <c r="I172" s="170"/>
      <c r="J172" s="120"/>
      <c r="K172" s="120"/>
      <c r="L172" s="120"/>
      <c r="M172" s="120"/>
      <c r="N172" s="120"/>
      <c r="O172" s="120"/>
      <c r="P172" s="120"/>
    </row>
    <row r="173" spans="2:17" ht="29.25" customHeight="1" x14ac:dyDescent="0.4">
      <c r="C173" s="9"/>
      <c r="D173" s="60">
        <f>COUNTA($D$165:D172)+1</f>
        <v>5</v>
      </c>
      <c r="E173" s="31" t="s">
        <v>72</v>
      </c>
      <c r="F173" s="64"/>
      <c r="G173" s="179"/>
      <c r="H173" s="120"/>
      <c r="I173" s="170"/>
      <c r="J173" s="120"/>
      <c r="K173" s="120"/>
      <c r="L173" s="120"/>
      <c r="M173" s="120"/>
      <c r="N173" s="120"/>
      <c r="O173" s="120"/>
      <c r="P173" s="120"/>
    </row>
    <row r="174" spans="2:17" ht="29.25" customHeight="1" x14ac:dyDescent="0.4">
      <c r="C174" s="9"/>
      <c r="D174" s="5">
        <f>COUNTA($D$165:D173)+1</f>
        <v>6</v>
      </c>
      <c r="E174" s="24" t="s">
        <v>77</v>
      </c>
      <c r="F174" s="23" t="s">
        <v>78</v>
      </c>
      <c r="G174" s="169"/>
      <c r="H174" s="120"/>
      <c r="I174" s="170"/>
      <c r="J174" s="120"/>
      <c r="K174" s="120"/>
      <c r="L174" s="120"/>
      <c r="M174" s="120"/>
      <c r="N174" s="120"/>
      <c r="O174" s="120"/>
      <c r="P174" s="120"/>
    </row>
    <row r="175" spans="2:17" ht="29.25" customHeight="1" x14ac:dyDescent="0.4">
      <c r="C175" s="9"/>
      <c r="D175" s="5">
        <f>COUNTA($D$165:D174)+1</f>
        <v>7</v>
      </c>
      <c r="E175" s="24" t="s">
        <v>79</v>
      </c>
      <c r="F175" s="25" t="s">
        <v>78</v>
      </c>
      <c r="G175" s="169"/>
      <c r="H175" s="120"/>
      <c r="I175" s="170"/>
      <c r="J175" s="120"/>
      <c r="K175" s="120"/>
      <c r="L175" s="120"/>
      <c r="M175" s="120"/>
      <c r="N175" s="120"/>
      <c r="O175" s="120"/>
      <c r="P175" s="120"/>
    </row>
    <row r="176" spans="2:17" ht="29.25" customHeight="1" x14ac:dyDescent="0.4">
      <c r="C176" s="9"/>
      <c r="D176" s="60">
        <f>COUNTA($D$165:D175)+1</f>
        <v>8</v>
      </c>
      <c r="E176" s="31" t="s">
        <v>80</v>
      </c>
      <c r="F176" s="64" t="s">
        <v>134</v>
      </c>
      <c r="G176" s="179"/>
      <c r="H176" s="120"/>
      <c r="I176" s="170"/>
      <c r="J176" s="120"/>
      <c r="K176" s="120"/>
      <c r="L176" s="120"/>
      <c r="M176" s="120"/>
      <c r="N176" s="120"/>
      <c r="O176" s="120"/>
      <c r="P176" s="120"/>
    </row>
    <row r="177" spans="2:17" ht="29.25" customHeight="1" x14ac:dyDescent="0.4">
      <c r="C177" s="9"/>
      <c r="D177" s="7">
        <f>COUNTA($D$165:D176)+1</f>
        <v>9</v>
      </c>
      <c r="E177" s="26" t="s">
        <v>81</v>
      </c>
      <c r="F177" s="27"/>
      <c r="G177" s="12" t="str">
        <f>IF($G$34="就業時間換算","",IFERROR(+G172/G174,""))</f>
        <v/>
      </c>
      <c r="H177" s="13" t="str">
        <f t="shared" ref="H177:P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row>
    <row r="178" spans="2:17" ht="29.25" customHeight="1" x14ac:dyDescent="0.4">
      <c r="C178" s="9"/>
      <c r="D178" s="7">
        <f>COUNTA($D$165:D177)+1</f>
        <v>10</v>
      </c>
      <c r="E178" s="26" t="s">
        <v>82</v>
      </c>
      <c r="F178" s="28"/>
      <c r="G178" s="12" t="str">
        <f>IF($G$34="人数換算","",IFERROR(+G172/G175,""))</f>
        <v/>
      </c>
      <c r="H178" s="13" t="str">
        <f t="shared" ref="H178:P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row>
    <row r="179" spans="2:17" ht="29.25" customHeight="1" x14ac:dyDescent="0.4">
      <c r="C179" s="9"/>
      <c r="D179" s="7">
        <f>COUNTA($D$165:D178)+1</f>
        <v>11</v>
      </c>
      <c r="E179" s="26" t="s">
        <v>83</v>
      </c>
      <c r="F179" s="27" t="s">
        <v>84</v>
      </c>
      <c r="G179" s="14"/>
      <c r="H179" s="56" t="str">
        <f>IFERROR((H177-G177)/G177,"")</f>
        <v/>
      </c>
      <c r="I179" s="57" t="str">
        <f t="shared" ref="I179:P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row>
    <row r="180" spans="2:17"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row>
    <row r="181" spans="2:17" ht="29.25" customHeight="1" x14ac:dyDescent="0.4">
      <c r="C181" s="9"/>
      <c r="D181" s="7">
        <f>COUNTA($D$165:D180)+1</f>
        <v>13</v>
      </c>
      <c r="E181" s="26" t="s">
        <v>87</v>
      </c>
      <c r="F181" s="27"/>
      <c r="G181" s="83" t="str">
        <f>IFERROR(+G173/G176,"")</f>
        <v/>
      </c>
      <c r="H181" s="84" t="str">
        <f>IFERROR(+H173/H176,"")</f>
        <v/>
      </c>
      <c r="I181" s="84" t="str">
        <f t="shared" ref="I181:P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row>
    <row r="182" spans="2:17" ht="29.25" customHeight="1" x14ac:dyDescent="0.4">
      <c r="D182" s="7">
        <f>COUNTA($D$165:D181)+1</f>
        <v>14</v>
      </c>
      <c r="E182" s="26" t="s">
        <v>88</v>
      </c>
      <c r="F182" s="27" t="s">
        <v>84</v>
      </c>
      <c r="G182" s="14"/>
      <c r="H182" s="56" t="str">
        <f>IFERROR((H181-G181)/G181,"")</f>
        <v/>
      </c>
      <c r="I182" s="57" t="str">
        <f>IFERROR((I181-H181)/H181,"")</f>
        <v/>
      </c>
      <c r="J182" s="56" t="str">
        <f t="shared" ref="J182:P182" si="59">IFERROR((J181-I181)/I181,"")</f>
        <v/>
      </c>
      <c r="K182" s="56" t="str">
        <f t="shared" si="59"/>
        <v/>
      </c>
      <c r="L182" s="56" t="str">
        <f t="shared" si="59"/>
        <v/>
      </c>
      <c r="M182" s="56" t="str">
        <f t="shared" si="59"/>
        <v/>
      </c>
      <c r="N182" s="56" t="str">
        <f t="shared" si="59"/>
        <v/>
      </c>
      <c r="O182" s="56" t="str">
        <f t="shared" si="59"/>
        <v/>
      </c>
      <c r="P182" s="56" t="str">
        <f t="shared" si="59"/>
        <v/>
      </c>
    </row>
    <row r="183" spans="2:17" x14ac:dyDescent="0.4">
      <c r="E183" s="50"/>
    </row>
    <row r="184" spans="2:17" ht="19.5" thickBot="1" x14ac:dyDescent="0.45">
      <c r="B184" s="82"/>
      <c r="C184" s="54" t="s">
        <v>138</v>
      </c>
      <c r="D184" s="4"/>
      <c r="E184" s="6"/>
      <c r="F184" s="6"/>
      <c r="L184" s="59"/>
    </row>
    <row r="185" spans="2:17" ht="29.25" customHeight="1" thickBot="1" x14ac:dyDescent="0.45">
      <c r="D185" s="155">
        <f>COUNTA($D$184:D184)+1</f>
        <v>1</v>
      </c>
      <c r="E185" s="156" t="s">
        <v>122</v>
      </c>
      <c r="F185" s="157"/>
      <c r="G185" s="158" t="str">
        <f>IF($K$86="","",$K$86)</f>
        <v/>
      </c>
      <c r="M185" s="146" t="s">
        <v>123</v>
      </c>
      <c r="N185" s="58" t="s">
        <v>124</v>
      </c>
      <c r="O185" s="58" t="s">
        <v>125</v>
      </c>
      <c r="P185" s="58" t="str">
        <f>"基準："&amp;$G185</f>
        <v>基準：</v>
      </c>
    </row>
    <row r="186" spans="2:17" ht="29.25" customHeight="1" x14ac:dyDescent="0.4">
      <c r="D186" s="60">
        <f>COUNTA($D$184:D185)+1</f>
        <v>2</v>
      </c>
      <c r="E186" s="62" t="s">
        <v>139</v>
      </c>
      <c r="F186" s="66" t="s">
        <v>103</v>
      </c>
      <c r="G186" s="177"/>
      <c r="M186" s="145" t="s">
        <v>127</v>
      </c>
      <c r="N186" s="145" t="str">
        <f>IF($G$34="就業時間換算","－",IFERROR(((HLOOKUP(DATE(YEAR($E$13)+3,MONTH($E$9),DAY($E$9)),$G190:$P201,7,FALSE))/(HLOOKUP(DATE(YEAR($E$13),MONTH($E$9),DAY($E$9)),$G190:$P201,7,FALSE)))^(1/3)-1,""))</f>
        <v/>
      </c>
      <c r="O186" s="159" t="str">
        <f>IF($G$34="人数換算","－",IFERROR(((HLOOKUP(DATE(YEAR($E$13)+3,MONTH($E$9),DAY($E$9)),$G190:$P201,8,FALSE))/(HLOOKUP(DATE(YEAR($E$13),MONTH($E$9),DAY($E$9)),$G190:$P201,8,FALSE)))^(1/3)-1,""))</f>
        <v/>
      </c>
      <c r="P186" s="188" t="str">
        <f>IFERROR(VLOOKUP($G185,【参考】最低賃金の5年間の年平均の年平均上昇率!$B$4:$C$50,2,FALSE),"")</f>
        <v/>
      </c>
      <c r="Q186" s="148" t="str">
        <f>IF($G$34="人数換算",$N186,IF($G$34="就業時間換算",$O186,""))</f>
        <v/>
      </c>
    </row>
    <row r="187" spans="2:17" ht="29.25" customHeight="1" x14ac:dyDescent="0.4">
      <c r="D187" s="60">
        <f>COUNTA($D$184:D186)+1</f>
        <v>3</v>
      </c>
      <c r="E187" s="62" t="s">
        <v>128</v>
      </c>
      <c r="F187" s="36" t="s">
        <v>103</v>
      </c>
      <c r="G187" s="178"/>
      <c r="M187" s="145" t="s">
        <v>129</v>
      </c>
      <c r="N187" s="145" t="str">
        <f>IF(AND(COUNTA($G195:$P195)&gt;0,SUMIF($G195:$P195,"&lt;&gt;"&amp;"")=0),"－",IFERROR(((HLOOKUP(DATE(YEAR($E$13)+3,MONTH($E$9),DAY($E$9)),$G190:$P201,11,FALSE))/(HLOOKUP(DATE(YEAR($E$13),MONTH($E$9),DAY($E$9)),$G190:$P201,11,FALSE)))^(1/3)-1,""))</f>
        <v/>
      </c>
      <c r="O187" s="160" t="s">
        <v>130</v>
      </c>
      <c r="P187" s="189"/>
    </row>
    <row r="188" spans="2:17" x14ac:dyDescent="0.4">
      <c r="D188" s="1"/>
      <c r="E188" s="76" t="s">
        <v>109</v>
      </c>
      <c r="G188" s="1" t="s">
        <v>131</v>
      </c>
    </row>
    <row r="189" spans="2:17" x14ac:dyDescent="0.4">
      <c r="D189" s="1"/>
      <c r="G189" s="75" t="s">
        <v>51</v>
      </c>
      <c r="H189" s="75" t="s">
        <v>52</v>
      </c>
      <c r="I189" s="75" t="s">
        <v>53</v>
      </c>
      <c r="J189" s="161" t="s">
        <v>54</v>
      </c>
      <c r="K189" s="161"/>
      <c r="L189" s="161"/>
      <c r="M189" s="161"/>
      <c r="N189" s="161"/>
      <c r="O189" s="161"/>
      <c r="P189" s="161"/>
    </row>
    <row r="190" spans="2:17" x14ac:dyDescent="0.4">
      <c r="D190" s="11"/>
      <c r="E190" s="11"/>
      <c r="F190" s="65"/>
      <c r="G190" s="74" t="str">
        <f>IF($I190="","",EDATE(H190,-12))</f>
        <v/>
      </c>
      <c r="H190" s="74" t="str">
        <f>IF($I190="","",EDATE(I190,-12))</f>
        <v/>
      </c>
      <c r="I190" s="74" t="str">
        <f>IF($I$12="","",$I$12)</f>
        <v/>
      </c>
      <c r="J190" s="74" t="str">
        <f>IF($I190="","",EDATE(I190,12))</f>
        <v/>
      </c>
      <c r="K190" s="74" t="str">
        <f t="shared" ref="K190:P190" si="60">IF($I190="","",EDATE(J190,12))</f>
        <v/>
      </c>
      <c r="L190" s="74" t="str">
        <f t="shared" si="60"/>
        <v/>
      </c>
      <c r="M190" s="74" t="str">
        <f t="shared" si="60"/>
        <v/>
      </c>
      <c r="N190" s="74" t="str">
        <f t="shared" si="60"/>
        <v/>
      </c>
      <c r="O190" s="74" t="str">
        <f t="shared" si="60"/>
        <v/>
      </c>
      <c r="P190" s="74" t="str">
        <f t="shared" si="60"/>
        <v/>
      </c>
    </row>
    <row r="191" spans="2:17" ht="29.25" customHeight="1" x14ac:dyDescent="0.4">
      <c r="D191" s="60">
        <f>COUNTA($D$184:D190)+1</f>
        <v>4</v>
      </c>
      <c r="E191" s="31" t="s">
        <v>71</v>
      </c>
      <c r="F191" s="64"/>
      <c r="G191" s="179"/>
      <c r="H191" s="120"/>
      <c r="I191" s="170"/>
      <c r="J191" s="120"/>
      <c r="K191" s="120"/>
      <c r="L191" s="120"/>
      <c r="M191" s="120"/>
      <c r="N191" s="120"/>
      <c r="O191" s="120"/>
      <c r="P191" s="120"/>
    </row>
    <row r="192" spans="2:17" ht="29.25" customHeight="1" x14ac:dyDescent="0.4">
      <c r="C192" s="9"/>
      <c r="D192" s="60">
        <f>COUNTA($D$184:D191)+1</f>
        <v>5</v>
      </c>
      <c r="E192" s="31" t="s">
        <v>72</v>
      </c>
      <c r="F192" s="64"/>
      <c r="G192" s="179"/>
      <c r="H192" s="120"/>
      <c r="I192" s="170"/>
      <c r="J192" s="120"/>
      <c r="K192" s="120"/>
      <c r="L192" s="120"/>
      <c r="M192" s="120"/>
      <c r="N192" s="120"/>
      <c r="O192" s="120"/>
      <c r="P192" s="120"/>
    </row>
    <row r="193" spans="2:16" ht="29.25" customHeight="1" x14ac:dyDescent="0.4">
      <c r="C193" s="9"/>
      <c r="D193" s="5">
        <f>COUNTA($D$184:D192)+1</f>
        <v>6</v>
      </c>
      <c r="E193" s="24" t="s">
        <v>77</v>
      </c>
      <c r="F193" s="23" t="s">
        <v>78</v>
      </c>
      <c r="G193" s="169"/>
      <c r="H193" s="120"/>
      <c r="I193" s="170"/>
      <c r="J193" s="120"/>
      <c r="K193" s="120"/>
      <c r="L193" s="120"/>
      <c r="M193" s="120"/>
      <c r="N193" s="120"/>
      <c r="O193" s="120"/>
      <c r="P193" s="120"/>
    </row>
    <row r="194" spans="2:16" ht="29.25" customHeight="1" x14ac:dyDescent="0.4">
      <c r="C194" s="9"/>
      <c r="D194" s="5">
        <f>COUNTA($D$184:D193)+1</f>
        <v>7</v>
      </c>
      <c r="E194" s="24" t="s">
        <v>79</v>
      </c>
      <c r="F194" s="25" t="s">
        <v>78</v>
      </c>
      <c r="G194" s="169"/>
      <c r="H194" s="120"/>
      <c r="I194" s="170"/>
      <c r="J194" s="120"/>
      <c r="K194" s="120"/>
      <c r="L194" s="120"/>
      <c r="M194" s="120"/>
      <c r="N194" s="120"/>
      <c r="O194" s="120"/>
      <c r="P194" s="120"/>
    </row>
    <row r="195" spans="2:16" ht="29.25" customHeight="1" x14ac:dyDescent="0.4">
      <c r="C195" s="9"/>
      <c r="D195" s="60">
        <f>COUNTA($D$184:D194)+1</f>
        <v>8</v>
      </c>
      <c r="E195" s="31" t="s">
        <v>80</v>
      </c>
      <c r="F195" s="64" t="s">
        <v>134</v>
      </c>
      <c r="G195" s="179"/>
      <c r="H195" s="120"/>
      <c r="I195" s="170"/>
      <c r="J195" s="120"/>
      <c r="K195" s="120"/>
      <c r="L195" s="120"/>
      <c r="M195" s="120"/>
      <c r="N195" s="120"/>
      <c r="O195" s="120"/>
      <c r="P195" s="120"/>
    </row>
    <row r="196" spans="2:16" ht="29.25" customHeight="1" x14ac:dyDescent="0.4">
      <c r="C196" s="9"/>
      <c r="D196" s="7">
        <f>COUNTA($D$184:D195)+1</f>
        <v>9</v>
      </c>
      <c r="E196" s="26" t="s">
        <v>81</v>
      </c>
      <c r="F196" s="27"/>
      <c r="G196" s="12" t="str">
        <f>IF($G$34="就業時間換算","",IFERROR(+G191/G193,""))</f>
        <v/>
      </c>
      <c r="H196" s="13" t="str">
        <f t="shared" ref="H196:P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row>
    <row r="197" spans="2:16" ht="29.25" customHeight="1" x14ac:dyDescent="0.4">
      <c r="C197" s="9"/>
      <c r="D197" s="7">
        <f>COUNTA($D$184:D196)+1</f>
        <v>10</v>
      </c>
      <c r="E197" s="26" t="s">
        <v>82</v>
      </c>
      <c r="F197" s="28"/>
      <c r="G197" s="12" t="str">
        <f>IF($G$34="人数換算","",IFERROR(+G191/G194,""))</f>
        <v/>
      </c>
      <c r="H197" s="13" t="str">
        <f t="shared" ref="H197:P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row>
    <row r="198" spans="2:16" ht="29.25" customHeight="1" x14ac:dyDescent="0.4">
      <c r="C198" s="9"/>
      <c r="D198" s="7">
        <f>COUNTA($D$184:D197)+1</f>
        <v>11</v>
      </c>
      <c r="E198" s="26" t="s">
        <v>83</v>
      </c>
      <c r="F198" s="27" t="s">
        <v>84</v>
      </c>
      <c r="G198" s="14"/>
      <c r="H198" s="56" t="str">
        <f>IFERROR((H196-G196)/G196,"")</f>
        <v/>
      </c>
      <c r="I198" s="57" t="str">
        <f t="shared" ref="I198:P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row>
    <row r="199" spans="2:16"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row>
    <row r="200" spans="2:16" ht="29.25" customHeight="1" x14ac:dyDescent="0.4">
      <c r="C200" s="9"/>
      <c r="D200" s="7">
        <f>COUNTA($D$184:D199)+1</f>
        <v>13</v>
      </c>
      <c r="E200" s="26" t="s">
        <v>87</v>
      </c>
      <c r="F200" s="27"/>
      <c r="G200" s="83" t="str">
        <f>IFERROR(+G192/G195,"")</f>
        <v/>
      </c>
      <c r="H200" s="84" t="str">
        <f>IFERROR(+H192/H195,"")</f>
        <v/>
      </c>
      <c r="I200" s="84" t="str">
        <f t="shared" ref="I200:P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row>
    <row r="201" spans="2:16" ht="29.25" customHeight="1" x14ac:dyDescent="0.4">
      <c r="D201" s="7">
        <f>COUNTA($D$184:D200)+1</f>
        <v>14</v>
      </c>
      <c r="E201" s="26" t="s">
        <v>88</v>
      </c>
      <c r="F201" s="27" t="s">
        <v>84</v>
      </c>
      <c r="G201" s="14"/>
      <c r="H201" s="56" t="str">
        <f>IFERROR((H200-G200)/G200,"")</f>
        <v/>
      </c>
      <c r="I201" s="57" t="str">
        <f>IFERROR((I200-H200)/H200,"")</f>
        <v/>
      </c>
      <c r="J201" s="56" t="str">
        <f t="shared" ref="J201:P201" si="65">IFERROR((J200-I200)/I200,"")</f>
        <v/>
      </c>
      <c r="K201" s="56" t="str">
        <f t="shared" si="65"/>
        <v/>
      </c>
      <c r="L201" s="56" t="str">
        <f t="shared" si="65"/>
        <v/>
      </c>
      <c r="M201" s="56" t="str">
        <f t="shared" si="65"/>
        <v/>
      </c>
      <c r="N201" s="56" t="str">
        <f t="shared" si="65"/>
        <v/>
      </c>
      <c r="O201" s="56" t="str">
        <f t="shared" si="65"/>
        <v/>
      </c>
      <c r="P201" s="56" t="str">
        <f t="shared" si="65"/>
        <v/>
      </c>
    </row>
    <row r="202" spans="2:16" x14ac:dyDescent="0.4">
      <c r="E202" s="50"/>
    </row>
    <row r="203" spans="2:16" ht="19.5" x14ac:dyDescent="0.4">
      <c r="B203" s="22" t="s">
        <v>140</v>
      </c>
      <c r="C203" s="77"/>
      <c r="G203" s="11"/>
      <c r="H203" s="11"/>
    </row>
    <row r="204" spans="2:16" x14ac:dyDescent="0.4">
      <c r="C204" s="86" t="s">
        <v>141</v>
      </c>
      <c r="D204" s="86" t="s">
        <v>142</v>
      </c>
      <c r="E204" s="78"/>
      <c r="F204" s="49"/>
    </row>
    <row r="205" spans="2:16" x14ac:dyDescent="0.4">
      <c r="C205" s="9"/>
      <c r="D205" s="80" t="s">
        <v>143</v>
      </c>
      <c r="E205" s="79"/>
      <c r="F205" s="6"/>
    </row>
    <row r="206" spans="2:16" x14ac:dyDescent="0.4">
      <c r="C206" s="9"/>
      <c r="D206" s="80" t="s">
        <v>144</v>
      </c>
      <c r="E206" s="79"/>
      <c r="F206" s="6"/>
    </row>
    <row r="207" spans="2:16" x14ac:dyDescent="0.4">
      <c r="D207" s="81" t="s">
        <v>145</v>
      </c>
      <c r="F207" s="10"/>
    </row>
    <row r="208" spans="2:16"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IF(OR($Q$91="",$P$91="",$Q$91&lt;$P$91),"非該当","該当")</f>
        <v>非該当</v>
      </c>
      <c r="I223" s="51" t="str">
        <f>IF($G109="","－",IF(OR($Q$110="",$P$110="",$Q$110&lt;$P$110),"非該当","該当"))</f>
        <v>－</v>
      </c>
      <c r="J223" s="51" t="str">
        <f>IF($G128="","－",IF(OR($Q$129="",$P$129="",$Q$129&lt;$P$129),"非該当","該当"))</f>
        <v>－</v>
      </c>
      <c r="K223" s="51" t="str">
        <f>IF($G147="","－",IF(OR($Q$148="",$P$148="",$Q$148&lt;$P$148),"非該当","該当"))</f>
        <v>－</v>
      </c>
      <c r="L223" s="51" t="str">
        <f>IF($G166="","－",IF(OR($Q$167="",$P$167="",$Q$167&lt;$P$167),"非該当","該当"))</f>
        <v>－</v>
      </c>
      <c r="M223" s="51" t="str">
        <f>IF($G185="","－",IF(OR($Q$186="",$P$186="",$Q$186&lt;$P$186),"非該当","該当"))</f>
        <v>－</v>
      </c>
      <c r="N223" s="6"/>
    </row>
    <row r="224" spans="2:14" ht="37.5" x14ac:dyDescent="0.4">
      <c r="D224" s="7">
        <v>8</v>
      </c>
      <c r="E224" s="45" t="s">
        <v>165</v>
      </c>
      <c r="F224" s="41" t="s">
        <v>160</v>
      </c>
      <c r="G224" s="52" t="str">
        <f>IF(COUNTIF(H224:M224,"非該当")&gt;0,"非該当","該当")</f>
        <v>非該当</v>
      </c>
      <c r="H224" s="51" t="str">
        <f>IF($N92="－","－",IF(OR($N$92="",$P$91="",$N$92&lt;$P$91),"非該当","該当"))</f>
        <v>非該当</v>
      </c>
      <c r="I224" s="51" t="str">
        <f>IF(OR($G109="",N111="－"),"－",IF(OR($N$111="",$P$110="",$N$111&lt;$P$110),"非該当","該当"))</f>
        <v>－</v>
      </c>
      <c r="J224" s="51" t="str">
        <f>IF(OR($G128="",$N130="－"),"－",IF(OR($N$130="",$P$129="",$N$130&lt;$P$129),"非該当","該当"))</f>
        <v>－</v>
      </c>
      <c r="K224" s="51" t="str">
        <f>IF(OR($G147="",$N149="－"),"－",IF(OR($N$149="",$P$148="",$N$149&lt;$P$148),"非該当","該当"))</f>
        <v>－</v>
      </c>
      <c r="L224" s="51" t="str">
        <f>IF(OR($G166="",$N168="－"),"－",IF(OR($N$168="",$P$167="",$N$168&lt;$P$167),"非該当","該当"))</f>
        <v>－</v>
      </c>
      <c r="M224" s="51" t="str">
        <f>IF(OR($G185="",$N187="－"),"－",IF(OR($N$187="",$P$186="",$N$187&lt;$P$186),"非該当","該当"))</f>
        <v>－</v>
      </c>
      <c r="N224" s="6"/>
    </row>
    <row r="225" spans="4:14" ht="37.5" x14ac:dyDescent="0.4">
      <c r="D225" s="7">
        <v>9</v>
      </c>
      <c r="E225" s="45" t="s">
        <v>166</v>
      </c>
      <c r="F225" s="41" t="s">
        <v>167</v>
      </c>
      <c r="G225" s="51" t="s">
        <v>130</v>
      </c>
      <c r="J225" s="55"/>
      <c r="N225" s="6"/>
    </row>
  </sheetData>
  <sheetProtection algorithmName="SHA-512" hashValue="eM7k7UR5AHZj/ojWPj6mMxcJPu0WY7g/Y8ETMRhmM2MXmM2Fpt1TKw5bXzhor3qohvs9q0PkPkd+Fcp0YVL/JQ==" saltValue="CtCnJkdPw2OjE3AM7UaSoQ==" spinCount="100000" sheet="1" objects="1" scenarios="1"/>
  <dataConsolidate/>
  <mergeCells count="6">
    <mergeCell ref="P91:P92"/>
    <mergeCell ref="P110:P111"/>
    <mergeCell ref="P129:P130"/>
    <mergeCell ref="P148:P149"/>
    <mergeCell ref="P167:P168"/>
    <mergeCell ref="P186:P187"/>
  </mergeCells>
  <phoneticPr fontId="1"/>
  <conditionalFormatting sqref="G225 G216:G220 G222:M224">
    <cfRule type="expression" dxfId="79" priority="10">
      <formula>G216="非該当"</formula>
    </cfRule>
  </conditionalFormatting>
  <conditionalFormatting sqref="D109:P125">
    <cfRule type="expression" dxfId="78" priority="6">
      <formula>$G$86=""</formula>
    </cfRule>
  </conditionalFormatting>
  <conditionalFormatting sqref="D128:P144">
    <cfRule type="expression" dxfId="77" priority="5">
      <formula>$H$86=""</formula>
    </cfRule>
  </conditionalFormatting>
  <conditionalFormatting sqref="D147:P163">
    <cfRule type="expression" dxfId="76" priority="4">
      <formula>$I$86=""</formula>
    </cfRule>
  </conditionalFormatting>
  <conditionalFormatting sqref="D166:P182">
    <cfRule type="expression" dxfId="75" priority="3">
      <formula>$J$86=""</formula>
    </cfRule>
  </conditionalFormatting>
  <conditionalFormatting sqref="D185:P201">
    <cfRule type="expression" dxfId="74" priority="2">
      <formula>$K$86=""</formula>
    </cfRule>
  </conditionalFormatting>
  <conditionalFormatting sqref="C5:F5">
    <cfRule type="expression" dxfId="73" priority="1">
      <formula>$C$5&lt;&gt;""</formula>
    </cfRule>
  </conditionalFormatting>
  <conditionalFormatting sqref="D36:P36 D39:P39 D41:P41 D45:P45 D75:P75 D77:P77 D81:P81 D99:P99 D102:P102 D104:P104 D118:P118 D121:P121 D123:P123 D137:P137 D140:P140 D142:P142 D156:P156 D159:P159 D161:P161 D175:P175 D178:P178 D180:P180 D194:P194 D197:P197 D199:P199 D72:P72">
    <cfRule type="expression" dxfId="72" priority="8">
      <formula>$G$34&lt;&gt;"就業時間換算"</formula>
    </cfRule>
  </conditionalFormatting>
  <conditionalFormatting sqref="D35:P35 D38:P38 D40:P40 D44:P44 D71:P71 D74:P74 D76:P76 D80:P80 D98:P98 D101:P101 D103:P103 D117:P117 D120:P120 D122:P122 D136:P136 D139:P139 D141:P141 D155:P155 D158:P158 D160:P160 D174:P174 D177:P177 D179:P179 D193:P193 D196:P196 D198:P198">
    <cfRule type="expression" dxfId="71" priority="7">
      <formula>$G$34&lt;&gt;"人数換算"</formula>
    </cfRule>
  </conditionalFormatting>
  <conditionalFormatting sqref="G27:P33 G35:P45 G64:P81 G96:P106 G115:P125 G134:P144 G153:P163 G172:P182 G191:P201">
    <cfRule type="expression" dxfId="70" priority="9">
      <formula>G$13="－"</formula>
    </cfRule>
  </conditionalFormatting>
  <dataValidations count="14">
    <dataValidation type="list" allowBlank="1" showInputMessage="1" showErrorMessage="1" sqref="E12" xr:uid="{AFA62C57-C4BB-49AA-86B2-D1881B6140BE}">
      <formula1>$G$12:$P$12</formula1>
    </dataValidation>
    <dataValidation type="list" imeMode="halfAlpha" allowBlank="1" showInputMessage="1" showErrorMessage="1" sqref="G34" xr:uid="{D837D3CD-C2D4-4E13-BAC4-113CDE3AC6E2}">
      <formula1>"人数換算,就業時間換算"</formula1>
    </dataValidation>
    <dataValidation type="list" allowBlank="1" showInputMessage="1" showErrorMessage="1" sqref="G92" xr:uid="{97B991F5-6D50-4618-8AAB-96F6AE4C7F53}">
      <formula1>INDIRECT($G$91)</formula1>
    </dataValidation>
    <dataValidation type="list" allowBlank="1" showInputMessage="1" showErrorMessage="1" sqref="G111" xr:uid="{B6226326-C132-4660-9A7C-8CD33DFAB505}">
      <formula1>INDIRECT($G$110)</formula1>
    </dataValidation>
    <dataValidation type="list" allowBlank="1" showInputMessage="1" showErrorMessage="1" sqref="G130" xr:uid="{5359C58E-B57F-4E2C-AB40-E8075A4D4B32}">
      <formula1>INDIRECT($G$129)</formula1>
    </dataValidation>
    <dataValidation type="list" allowBlank="1" showInputMessage="1" showErrorMessage="1" sqref="G149" xr:uid="{EA077C7E-1532-44E6-B01C-3835CDDB1A18}">
      <formula1>INDIRECT($G$148)</formula1>
    </dataValidation>
    <dataValidation type="list" allowBlank="1" showInputMessage="1" showErrorMessage="1" sqref="G168" xr:uid="{2645538E-A957-4AAC-9F90-786B8E3077F3}">
      <formula1>INDIRECT($G$167)</formula1>
    </dataValidation>
    <dataValidation type="list" allowBlank="1" showInputMessage="1" showErrorMessage="1" sqref="G187" xr:uid="{E0FB776B-BCEF-432C-A8A2-5813474B8333}">
      <formula1>INDIRECT($G$186)</formula1>
    </dataValidation>
    <dataValidation type="list" allowBlank="1" showInputMessage="1" showErrorMessage="1" sqref="G57" xr:uid="{6DF54D24-A21E-49E4-9A07-EABCC7B6CEF3}">
      <formula1>INDIRECT($G$56)</formula1>
    </dataValidation>
    <dataValidation operator="lessThanOrEqual" allowBlank="1" showInputMessage="1" showErrorMessage="1" sqref="E9" xr:uid="{1793C6EB-EC45-42A8-BAB1-6D5390DB691B}"/>
    <dataValidation type="date" allowBlank="1" showInputMessage="1" showErrorMessage="1" error="補助事業期間内（2026年12月31日まで）の日付を入力してください" sqref="E10" xr:uid="{0F0A562A-BCB1-4E53-A936-59F47B5A1A97}">
      <formula1>45412</formula1>
      <formula2>46387</formula2>
    </dataValidation>
    <dataValidation operator="greaterThanOrEqual" allowBlank="1" showInputMessage="1" showErrorMessage="1" error="2024年3月1日以降の日付を入力ください" sqref="E7" xr:uid="{F21504BD-943F-4AF2-A9EF-73E68C265D91}"/>
    <dataValidation imeMode="halfAlpha" allowBlank="1" showInputMessage="1" showErrorMessage="1" sqref="G16:I24 G42:P42 G191:P195 G64:P69 G105:P105 G78:P78 G48:I51 G172:P176 G96:P100 G143:P143 G115:P119 G162:P162 G134:P138 G181:P181 G153:P157 G200:P200 G124:P124 G35:P37 G71:P73 G82 G27:P32" xr:uid="{9E7FC0F2-CD85-4F95-930F-1DE9EC1CA22C}"/>
    <dataValidation type="list" allowBlank="1" showInputMessage="1" showErrorMessage="1" sqref="G54:G55" xr:uid="{48ABF16C-97DB-4CF8-BBFD-81249E468D92}">
      <formula1>"該当,非該当"</formula1>
    </dataValidation>
  </dataValidations>
  <hyperlinks>
    <hyperlink ref="H54" r:id="rId1" xr:uid="{02A9F990-C80C-43CA-AE89-D7B8C5FFECDC}"/>
    <hyperlink ref="H55" r:id="rId2" xr:uid="{D5D14A5A-E8F4-40FE-ADD1-D69ECBA04B2B}"/>
    <hyperlink ref="E58" r:id="rId3" xr:uid="{685622D3-190B-4A7A-BBEC-67B0482C73E4}"/>
    <hyperlink ref="E93" r:id="rId4" xr:uid="{AB06F5F9-7E2C-433D-BFAA-D4E4B20BBF34}"/>
    <hyperlink ref="E112" r:id="rId5" xr:uid="{FA406584-A1A2-4866-8F87-74DEF505F835}"/>
    <hyperlink ref="E131" r:id="rId6" xr:uid="{8102CBDE-02D1-41B0-AE5B-D08047D46128}"/>
    <hyperlink ref="E150" r:id="rId7" xr:uid="{DC438B55-11CD-471E-BCDE-8D52DC4856DC}"/>
    <hyperlink ref="E169" r:id="rId8" xr:uid="{BC88B524-7BAD-4246-BE98-1174CB2EC388}"/>
    <hyperlink ref="E188" r:id="rId9" xr:uid="{AB4FA68B-7450-40E0-8D01-2EEAB0B2CB6D}"/>
    <hyperlink ref="Q50" r:id="rId10" xr:uid="{8D65224D-62FD-4F1B-B677-AFE9D20692F5}"/>
    <hyperlink ref="Q48" r:id="rId11" xr:uid="{BC82333D-7C9F-4AAC-9EA2-346ABC8E95A1}"/>
    <hyperlink ref="Q51" r:id="rId12" xr:uid="{49777E1B-CD13-4385-AD5A-C3C822BC643F}"/>
  </hyperlinks>
  <pageMargins left="0.23622047244094491" right="0.23622047244094491" top="0.74803149606299213" bottom="0.74803149606299213" header="0.31496062992125984" footer="0.31496062992125984"/>
  <pageSetup paperSize="9" scale="36"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5C379F63-1EC0-41EC-86F5-34F5BECA0C81}">
          <x14:formula1>
            <xm:f>【参考】業種!$G$2:$X$2</xm:f>
          </x14:formula1>
          <xm:sqref>G91 G110 G129 G148 G167 G186</xm:sqref>
        </x14:dataValidation>
        <x14:dataValidation type="list" allowBlank="1" showInputMessage="1" showErrorMessage="1" xr:uid="{CC458FC3-27D4-4FC0-BB2E-CA24671AD907}">
          <x14:formula1>
            <xm:f>【参考】業種!$E$2:$X$2</xm:f>
          </x14:formula1>
          <xm:sqref>G56</xm:sqref>
        </x14:dataValidation>
        <x14:dataValidation type="list" allowBlank="1" showInputMessage="1" showErrorMessage="1" xr:uid="{9F16CD21-33A0-4ED5-99A1-FE6B3B0509C3}">
          <x14:formula1>
            <xm:f>【参考】最低賃金の5年間の年平均の年平均上昇率!$B$4:$B$50</xm:f>
          </x14:formula1>
          <xm:sqref>H86:K86 G85:G86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66D8B-EF20-4CCE-98E0-B12F16FBC1D4}">
  <sheetPr codeName="Sheet8">
    <tabColor theme="7" tint="0.79998168889431442"/>
    <pageSetUpPr fitToPage="1"/>
  </sheetPr>
  <dimension ref="A1:R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16" width="12.5" style="1" customWidth="1"/>
    <col min="17" max="17" width="9" style="1"/>
    <col min="18" max="21" width="12.5" style="1" customWidth="1"/>
    <col min="22" max="16384" width="9" style="1"/>
  </cols>
  <sheetData>
    <row r="1" spans="1:16" ht="14.45" customHeight="1" x14ac:dyDescent="0.4">
      <c r="A1" s="127" t="s">
        <v>404</v>
      </c>
    </row>
    <row r="2" spans="1:16" ht="7.5" customHeight="1" x14ac:dyDescent="0.4">
      <c r="A2" s="50"/>
    </row>
    <row r="3" spans="1:16" ht="24" x14ac:dyDescent="0.4">
      <c r="B3" s="87" t="s">
        <v>44</v>
      </c>
    </row>
    <row r="4" spans="1:16" ht="16.149999999999999" customHeight="1" thickBot="1" x14ac:dyDescent="0.45">
      <c r="B4" s="8"/>
      <c r="C4" s="8"/>
    </row>
    <row r="5" spans="1:16"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6" ht="16.149999999999999" customHeight="1" x14ac:dyDescent="0.4">
      <c r="B6" s="8"/>
      <c r="J6" s="80"/>
    </row>
    <row r="7" spans="1:16" ht="16.149999999999999" customHeight="1" x14ac:dyDescent="0.4">
      <c r="D7" s="37" t="s">
        <v>45</v>
      </c>
      <c r="E7" s="180" t="str">
        <f>IF(①申請者情報!$D$6="","",①申請者情報!$D$6)</f>
        <v/>
      </c>
      <c r="J7" s="80"/>
    </row>
    <row r="8" spans="1:16" ht="16.149999999999999" customHeight="1" x14ac:dyDescent="0.4">
      <c r="D8" s="37" t="s">
        <v>46</v>
      </c>
      <c r="E8" s="154" t="str">
        <f>IF(①申請者情報!$D$35="","",①申請者情報!$D$35)</f>
        <v/>
      </c>
      <c r="J8" s="80"/>
    </row>
    <row r="9" spans="1:16" ht="16.149999999999999" customHeight="1" x14ac:dyDescent="0.4">
      <c r="B9" s="8"/>
      <c r="D9" s="37" t="s">
        <v>47</v>
      </c>
      <c r="E9" s="167"/>
    </row>
    <row r="10" spans="1:16" ht="16.149999999999999" customHeight="1" x14ac:dyDescent="0.4">
      <c r="D10" s="37" t="s">
        <v>48</v>
      </c>
      <c r="E10" s="167"/>
      <c r="F10" s="63"/>
      <c r="G10" s="1" t="s">
        <v>49</v>
      </c>
    </row>
    <row r="11" spans="1:16" x14ac:dyDescent="0.4">
      <c r="C11" s="8"/>
      <c r="D11" s="37" t="s">
        <v>50</v>
      </c>
      <c r="G11" s="75" t="s">
        <v>51</v>
      </c>
      <c r="H11" s="75" t="s">
        <v>52</v>
      </c>
      <c r="I11" s="75" t="s">
        <v>53</v>
      </c>
      <c r="J11" s="161" t="s">
        <v>54</v>
      </c>
      <c r="K11" s="161"/>
      <c r="L11" s="161"/>
      <c r="M11" s="161"/>
      <c r="N11" s="161"/>
      <c r="O11" s="161"/>
      <c r="P11" s="161"/>
    </row>
    <row r="12" spans="1:16" x14ac:dyDescent="0.4">
      <c r="B12" s="8"/>
      <c r="D12" s="37" t="s">
        <v>55</v>
      </c>
      <c r="E12" s="168"/>
      <c r="G12" s="162" t="str">
        <f>IF($E$9="","",EDATE(H12,-12))</f>
        <v/>
      </c>
      <c r="H12" s="162" t="str">
        <f>IF($E$9="","",EDATE(I12,-12))</f>
        <v/>
      </c>
      <c r="I12" s="162" t="str">
        <f>IF($E$9="","",$E$9)</f>
        <v/>
      </c>
      <c r="J12" s="162" t="str">
        <f t="shared" ref="J12:P12" si="0">IF($E$9="","",EDATE(I12,12))</f>
        <v/>
      </c>
      <c r="K12" s="162" t="str">
        <f t="shared" si="0"/>
        <v/>
      </c>
      <c r="L12" s="162" t="str">
        <f t="shared" si="0"/>
        <v/>
      </c>
      <c r="M12" s="162" t="str">
        <f t="shared" si="0"/>
        <v/>
      </c>
      <c r="N12" s="162" t="str">
        <f t="shared" si="0"/>
        <v/>
      </c>
      <c r="O12" s="162" t="str">
        <f t="shared" si="0"/>
        <v/>
      </c>
      <c r="P12" s="162" t="str">
        <f t="shared" si="0"/>
        <v/>
      </c>
    </row>
    <row r="13" spans="1:16" x14ac:dyDescent="0.4">
      <c r="D13" s="1"/>
      <c r="E13" s="147" t="str">
        <f>IF(E12="","",IF(①申請者情報!$D$26="該当する",EDATE($E$12,12),$E$12))</f>
        <v/>
      </c>
      <c r="G13" s="137" t="str">
        <f>IFERROR(IF(AND(G12&lt;&gt;"",$E$13=G12),"基準年",IF($E$13&lt;G12,IF(YEAR(G12)-YEAR($E$13)&lt;4,"事業化報告"&amp;YEAR(G12)-YEAR($E$13)&amp;"年目","－"),"")),"")</f>
        <v/>
      </c>
      <c r="H13" s="137" t="str">
        <f t="shared" ref="H13:P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row>
    <row r="14" spans="1:16" ht="19.5" x14ac:dyDescent="0.4">
      <c r="B14" s="22" t="s">
        <v>56</v>
      </c>
      <c r="D14" s="1"/>
      <c r="F14" s="32"/>
    </row>
    <row r="15" spans="1:16" x14ac:dyDescent="0.35">
      <c r="B15" s="61">
        <f>MAX($B$14:B14)+1</f>
        <v>1</v>
      </c>
      <c r="C15" s="54" t="s">
        <v>57</v>
      </c>
      <c r="D15" s="30"/>
      <c r="E15" s="31"/>
      <c r="F15" s="31"/>
      <c r="G15" s="11"/>
      <c r="H15" s="11"/>
      <c r="I15" s="11"/>
      <c r="J15" s="11"/>
      <c r="K15" s="11"/>
      <c r="L15" s="11"/>
      <c r="M15" s="11"/>
      <c r="N15" s="11"/>
      <c r="O15" s="11"/>
      <c r="P15" s="11"/>
    </row>
    <row r="16" spans="1:16" ht="29.25" customHeight="1" x14ac:dyDescent="0.4">
      <c r="C16" s="141"/>
      <c r="D16" s="5" t="str">
        <f>MAX($B$15:B16)&amp;"-"&amp;COUNTA($D$15:D15)+1</f>
        <v>1-1</v>
      </c>
      <c r="E16" s="24" t="s">
        <v>58</v>
      </c>
      <c r="F16" s="25"/>
      <c r="G16" s="169"/>
      <c r="H16" s="169"/>
      <c r="I16" s="169"/>
      <c r="J16" s="21"/>
      <c r="K16" s="21"/>
      <c r="L16" s="21"/>
      <c r="M16" s="21"/>
      <c r="N16" s="21"/>
      <c r="O16" s="21"/>
      <c r="P16" s="21"/>
    </row>
    <row r="17" spans="2:16" ht="29.25" customHeight="1" x14ac:dyDescent="0.4">
      <c r="C17" s="9"/>
      <c r="D17" s="5" t="str">
        <f>MAX($B$15:B17)&amp;"-"&amp;COUNTA($D$15:D16)+1</f>
        <v>1-2</v>
      </c>
      <c r="E17" s="138" t="s">
        <v>59</v>
      </c>
      <c r="F17" s="23"/>
      <c r="G17" s="169"/>
      <c r="H17" s="169"/>
      <c r="I17" s="169"/>
      <c r="J17" s="21"/>
      <c r="K17" s="21"/>
      <c r="L17" s="21"/>
      <c r="M17" s="21"/>
      <c r="N17" s="21"/>
      <c r="O17" s="21"/>
      <c r="P17" s="21"/>
    </row>
    <row r="18" spans="2:16" ht="29.25" customHeight="1" x14ac:dyDescent="0.4">
      <c r="C18" s="9"/>
      <c r="D18" s="5" t="str">
        <f>MAX($B$15:B18)&amp;"-"&amp;COUNTA($D$15:D17)+1</f>
        <v>1-3</v>
      </c>
      <c r="E18" s="138" t="s">
        <v>60</v>
      </c>
      <c r="F18" s="23"/>
      <c r="G18" s="169"/>
      <c r="H18" s="169"/>
      <c r="I18" s="169"/>
      <c r="J18" s="21"/>
      <c r="K18" s="21"/>
      <c r="L18" s="21"/>
      <c r="M18" s="21"/>
      <c r="N18" s="21"/>
      <c r="O18" s="21"/>
      <c r="P18" s="21"/>
    </row>
    <row r="19" spans="2:16" ht="29.25" customHeight="1" x14ac:dyDescent="0.4">
      <c r="C19" s="9"/>
      <c r="D19" s="5" t="str">
        <f>MAX($B$15:B19)&amp;"-"&amp;COUNTA($D$15:D18)+1</f>
        <v>1-4</v>
      </c>
      <c r="E19" s="139" t="s">
        <v>61</v>
      </c>
      <c r="F19" s="23"/>
      <c r="G19" s="169"/>
      <c r="H19" s="169"/>
      <c r="I19" s="169"/>
      <c r="J19" s="21"/>
      <c r="K19" s="21"/>
      <c r="L19" s="21"/>
      <c r="M19" s="21"/>
      <c r="N19" s="21"/>
      <c r="O19" s="21"/>
      <c r="P19" s="21"/>
    </row>
    <row r="20" spans="2:16" ht="29.25" customHeight="1" x14ac:dyDescent="0.4">
      <c r="C20" s="9"/>
      <c r="D20" s="5" t="str">
        <f>MAX($B$15:B20)&amp;"-"&amp;COUNTA($D$15:D19)+1</f>
        <v>1-5</v>
      </c>
      <c r="E20" s="139" t="s">
        <v>62</v>
      </c>
      <c r="F20" s="23"/>
      <c r="G20" s="169"/>
      <c r="H20" s="169"/>
      <c r="I20" s="169"/>
      <c r="J20" s="21"/>
      <c r="K20" s="21"/>
      <c r="L20" s="21"/>
      <c r="M20" s="21"/>
      <c r="N20" s="21"/>
      <c r="O20" s="21"/>
      <c r="P20" s="21"/>
    </row>
    <row r="21" spans="2:16" ht="29.25" customHeight="1" x14ac:dyDescent="0.4">
      <c r="C21" s="9"/>
      <c r="D21" s="5" t="str">
        <f>MAX($B$15:B21)&amp;"-"&amp;COUNTA($D$15:D20)+1</f>
        <v>1-6</v>
      </c>
      <c r="E21" s="24" t="s">
        <v>63</v>
      </c>
      <c r="F21" s="25"/>
      <c r="G21" s="169"/>
      <c r="H21" s="169"/>
      <c r="I21" s="169"/>
      <c r="J21" s="21"/>
      <c r="K21" s="21"/>
      <c r="L21" s="21"/>
      <c r="M21" s="21"/>
      <c r="N21" s="21"/>
      <c r="O21" s="21"/>
      <c r="P21" s="21"/>
    </row>
    <row r="22" spans="2:16" ht="29.25" customHeight="1" x14ac:dyDescent="0.4">
      <c r="C22" s="9"/>
      <c r="D22" s="5" t="str">
        <f>MAX($B$15:B22)&amp;"-"&amp;COUNTA($D$15:D21)+1</f>
        <v>1-7</v>
      </c>
      <c r="E22" s="138" t="s">
        <v>64</v>
      </c>
      <c r="F22" s="23"/>
      <c r="G22" s="169"/>
      <c r="H22" s="169"/>
      <c r="I22" s="169"/>
      <c r="J22" s="21"/>
      <c r="K22" s="21"/>
      <c r="L22" s="21"/>
      <c r="M22" s="21"/>
      <c r="N22" s="21"/>
      <c r="O22" s="21"/>
      <c r="P22" s="21"/>
    </row>
    <row r="23" spans="2:16" ht="29.25" customHeight="1" x14ac:dyDescent="0.4">
      <c r="C23" s="9"/>
      <c r="D23" s="5" t="str">
        <f>MAX($B$15:B23)&amp;"-"&amp;COUNTA($D$15:D22)+1</f>
        <v>1-8</v>
      </c>
      <c r="E23" s="138" t="s">
        <v>65</v>
      </c>
      <c r="F23" s="23"/>
      <c r="G23" s="169"/>
      <c r="H23" s="169"/>
      <c r="I23" s="169"/>
      <c r="J23" s="21"/>
      <c r="K23" s="21"/>
      <c r="L23" s="21"/>
      <c r="M23" s="21"/>
      <c r="N23" s="21"/>
      <c r="O23" s="21"/>
      <c r="P23" s="21"/>
    </row>
    <row r="24" spans="2:16"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row>
    <row r="25" spans="2:16" x14ac:dyDescent="0.4">
      <c r="D25" s="43"/>
      <c r="E25" s="42"/>
      <c r="F25" s="42"/>
      <c r="G25" s="42"/>
      <c r="H25" s="42"/>
      <c r="I25" s="42"/>
      <c r="J25" s="42"/>
      <c r="K25" s="42"/>
      <c r="L25" s="42"/>
      <c r="M25" s="42"/>
      <c r="N25" s="42"/>
      <c r="O25" s="42"/>
      <c r="P25" s="42"/>
    </row>
    <row r="26" spans="2:16" x14ac:dyDescent="0.35">
      <c r="B26" s="61">
        <f>MAX($B$14:B25)+1</f>
        <v>2</v>
      </c>
      <c r="C26" s="54" t="s">
        <v>67</v>
      </c>
      <c r="D26" s="30"/>
      <c r="E26" s="31"/>
      <c r="F26" s="31"/>
      <c r="G26" s="11"/>
      <c r="H26" s="11"/>
      <c r="I26" s="11"/>
      <c r="J26" s="11"/>
      <c r="K26" s="11"/>
      <c r="L26" s="11"/>
      <c r="M26" s="11"/>
      <c r="N26" s="11"/>
      <c r="O26" s="11"/>
      <c r="P26" s="11"/>
    </row>
    <row r="27" spans="2:16" ht="29.25" customHeight="1" x14ac:dyDescent="0.4">
      <c r="C27" s="42"/>
      <c r="D27" s="5" t="str">
        <f>MAX($B$15:B27)&amp;"-"&amp;COUNTA($D$26:D26)+1</f>
        <v>2-1</v>
      </c>
      <c r="E27" s="24" t="s">
        <v>68</v>
      </c>
      <c r="F27" s="23"/>
      <c r="G27" s="169"/>
      <c r="H27" s="169"/>
      <c r="I27" s="169"/>
      <c r="J27" s="169"/>
      <c r="K27" s="169"/>
      <c r="L27" s="169"/>
      <c r="M27" s="169"/>
      <c r="N27" s="120"/>
      <c r="O27" s="120"/>
      <c r="P27" s="120"/>
    </row>
    <row r="28" spans="2:16" ht="29.25" customHeight="1" x14ac:dyDescent="0.4">
      <c r="D28" s="5" t="str">
        <f>MAX($B$15:B28)&amp;"-"&amp;COUNTA($D$26:D27)+1</f>
        <v>2-2</v>
      </c>
      <c r="E28" s="24" t="s">
        <v>69</v>
      </c>
      <c r="F28" s="23"/>
      <c r="G28" s="169"/>
      <c r="H28" s="169"/>
      <c r="I28" s="169"/>
      <c r="J28" s="169"/>
      <c r="K28" s="169"/>
      <c r="L28" s="169"/>
      <c r="M28" s="169"/>
      <c r="N28" s="120"/>
      <c r="O28" s="120"/>
      <c r="P28" s="120"/>
    </row>
    <row r="29" spans="2:16" ht="29.25" customHeight="1" x14ac:dyDescent="0.4">
      <c r="D29" s="5" t="str">
        <f>MAX($B$15:B29)&amp;"-"&amp;COUNTA($D$26:D28)+1</f>
        <v>2-3</v>
      </c>
      <c r="E29" s="24" t="s">
        <v>70</v>
      </c>
      <c r="F29" s="23"/>
      <c r="G29" s="169"/>
      <c r="H29" s="169"/>
      <c r="I29" s="169"/>
      <c r="J29" s="169"/>
      <c r="K29" s="169"/>
      <c r="L29" s="169"/>
      <c r="M29" s="169"/>
      <c r="N29" s="120"/>
      <c r="O29" s="120"/>
      <c r="P29" s="120"/>
    </row>
    <row r="30" spans="2:16" ht="29.25" customHeight="1" x14ac:dyDescent="0.4">
      <c r="D30" s="5" t="str">
        <f>MAX($B$15:B30)&amp;"-"&amp;COUNTA($D$26:D29)+1</f>
        <v>2-4</v>
      </c>
      <c r="E30" s="24" t="s">
        <v>71</v>
      </c>
      <c r="F30" s="23"/>
      <c r="G30" s="169"/>
      <c r="H30" s="169"/>
      <c r="I30" s="169"/>
      <c r="J30" s="169"/>
      <c r="K30" s="169"/>
      <c r="L30" s="169"/>
      <c r="M30" s="169"/>
      <c r="N30" s="120"/>
      <c r="O30" s="120"/>
      <c r="P30" s="120"/>
    </row>
    <row r="31" spans="2:16" ht="29.25" customHeight="1" x14ac:dyDescent="0.4">
      <c r="C31" s="9"/>
      <c r="D31" s="5" t="str">
        <f>MAX($B$15:B31)&amp;"-"&amp;COUNTA($D$26:D30)+1</f>
        <v>2-5</v>
      </c>
      <c r="E31" s="24" t="s">
        <v>72</v>
      </c>
      <c r="F31" s="23"/>
      <c r="G31" s="169"/>
      <c r="H31" s="169"/>
      <c r="I31" s="169"/>
      <c r="J31" s="169"/>
      <c r="K31" s="169"/>
      <c r="L31" s="169"/>
      <c r="M31" s="169"/>
      <c r="N31" s="120"/>
      <c r="O31" s="120"/>
      <c r="P31" s="120"/>
    </row>
    <row r="32" spans="2:16" ht="29.25" customHeight="1" x14ac:dyDescent="0.4">
      <c r="C32" s="9"/>
      <c r="D32" s="5" t="str">
        <f>MAX($B$15:B32)&amp;"-"&amp;COUNTA($D$26:D31)+1</f>
        <v>2-6</v>
      </c>
      <c r="E32" s="24" t="s">
        <v>73</v>
      </c>
      <c r="F32" s="23"/>
      <c r="G32" s="169"/>
      <c r="H32" s="169"/>
      <c r="I32" s="169"/>
      <c r="J32" s="169"/>
      <c r="K32" s="169"/>
      <c r="L32" s="169"/>
      <c r="M32" s="169"/>
      <c r="N32" s="120"/>
      <c r="O32" s="120"/>
      <c r="P32" s="120"/>
    </row>
    <row r="33" spans="2:18"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row>
    <row r="34" spans="2:18" ht="29.25" customHeight="1" x14ac:dyDescent="0.4">
      <c r="C34" s="9"/>
      <c r="D34" s="5" t="str">
        <f>MAX($B$15:B34)&amp;"-"&amp;COUNTA($D$26:D33)+1</f>
        <v>2-8</v>
      </c>
      <c r="E34" s="143" t="s">
        <v>75</v>
      </c>
      <c r="F34" s="25" t="s">
        <v>76</v>
      </c>
      <c r="G34" s="171"/>
    </row>
    <row r="35" spans="2:18" ht="29.25" customHeight="1" x14ac:dyDescent="0.4">
      <c r="C35" s="9"/>
      <c r="D35" s="5" t="str">
        <f>MAX($B$15:B35)&amp;"-"&amp;COUNTA($D$26:D34)+1</f>
        <v>2-9</v>
      </c>
      <c r="E35" s="143" t="s">
        <v>77</v>
      </c>
      <c r="F35" s="23" t="s">
        <v>78</v>
      </c>
      <c r="G35" s="169"/>
      <c r="H35" s="120"/>
      <c r="I35" s="170"/>
      <c r="J35" s="120"/>
      <c r="K35" s="120"/>
      <c r="L35" s="120"/>
      <c r="M35" s="120"/>
      <c r="N35" s="120"/>
      <c r="O35" s="120"/>
      <c r="P35" s="120"/>
    </row>
    <row r="36" spans="2:18" ht="29.25" customHeight="1" x14ac:dyDescent="0.4">
      <c r="C36" s="9"/>
      <c r="D36" s="5" t="str">
        <f>MAX($B$15:B36)&amp;"-"&amp;COUNTA($D$26:D35)+1</f>
        <v>2-10</v>
      </c>
      <c r="E36" s="143" t="s">
        <v>79</v>
      </c>
      <c r="F36" s="25" t="s">
        <v>78</v>
      </c>
      <c r="G36" s="169"/>
      <c r="H36" s="120"/>
      <c r="I36" s="170"/>
      <c r="J36" s="120"/>
      <c r="K36" s="120"/>
      <c r="L36" s="120"/>
      <c r="M36" s="120"/>
      <c r="N36" s="120"/>
      <c r="O36" s="120"/>
      <c r="P36" s="120"/>
    </row>
    <row r="37" spans="2:18" ht="29.25" customHeight="1" x14ac:dyDescent="0.4">
      <c r="C37" s="9"/>
      <c r="D37" s="5" t="str">
        <f>MAX($B$15:B37)&amp;"-"&amp;COUNTA($D$26:D36)+1</f>
        <v>2-11</v>
      </c>
      <c r="E37" s="143" t="s">
        <v>80</v>
      </c>
      <c r="F37" s="23" t="s">
        <v>78</v>
      </c>
      <c r="G37" s="169"/>
      <c r="H37" s="120"/>
      <c r="I37" s="170"/>
      <c r="J37" s="120"/>
      <c r="K37" s="120"/>
      <c r="L37" s="120"/>
      <c r="M37" s="120"/>
      <c r="N37" s="120"/>
      <c r="O37" s="120"/>
      <c r="P37" s="120"/>
    </row>
    <row r="38" spans="2:18" ht="29.25" customHeight="1" x14ac:dyDescent="0.4">
      <c r="C38" s="9"/>
      <c r="D38" s="7" t="str">
        <f>MAX($B$15:B38)&amp;"-"&amp;COUNTA($D$26:D37)+1</f>
        <v>2-12</v>
      </c>
      <c r="E38" s="142" t="s">
        <v>81</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row>
    <row r="39" spans="2:18" ht="29.25" customHeight="1" x14ac:dyDescent="0.4">
      <c r="C39" s="9"/>
      <c r="D39" s="7" t="str">
        <f>MAX($B$15:B39)&amp;"-"&amp;COUNTA($D$26:D38)+1</f>
        <v>2-13</v>
      </c>
      <c r="E39" s="142" t="s">
        <v>82</v>
      </c>
      <c r="F39" s="28"/>
      <c r="G39" s="12" t="str">
        <f t="shared" ref="G39:P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row>
    <row r="40" spans="2:18" ht="29.25" customHeight="1" x14ac:dyDescent="0.4">
      <c r="C40" s="9"/>
      <c r="D40" s="7" t="str">
        <f>MAX($B$15:B40)&amp;"-"&amp;COUNTA($D$26:D39)+1</f>
        <v>2-14</v>
      </c>
      <c r="E40" s="142" t="s">
        <v>83</v>
      </c>
      <c r="F40" s="27" t="s">
        <v>84</v>
      </c>
      <c r="G40" s="14"/>
      <c r="H40" s="56" t="str">
        <f t="shared" ref="H40:P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row>
    <row r="41" spans="2:18"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row>
    <row r="42" spans="2:18"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row>
    <row r="43" spans="2:18"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row>
    <row r="44" spans="2:18"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row>
    <row r="45" spans="2:18"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row>
    <row r="46" spans="2:18" x14ac:dyDescent="0.4">
      <c r="D46" s="43"/>
      <c r="E46" s="42"/>
      <c r="F46" s="42"/>
      <c r="G46" s="42"/>
      <c r="H46" s="42"/>
      <c r="I46" s="42"/>
      <c r="J46" s="42"/>
      <c r="K46" s="42"/>
      <c r="L46" s="42"/>
      <c r="M46" s="42"/>
      <c r="N46" s="42"/>
      <c r="O46" s="42"/>
      <c r="P46" s="42"/>
    </row>
    <row r="47" spans="2:18" x14ac:dyDescent="0.35">
      <c r="B47" s="61">
        <f>MAX($B$14:B46)+1</f>
        <v>3</v>
      </c>
      <c r="C47" s="54" t="s">
        <v>91</v>
      </c>
      <c r="D47" s="30"/>
      <c r="E47" s="31"/>
      <c r="F47" s="31"/>
      <c r="G47" s="11"/>
      <c r="H47" s="11"/>
      <c r="I47" s="11"/>
      <c r="J47" s="11"/>
      <c r="K47" s="11"/>
      <c r="L47" s="11"/>
      <c r="M47" s="11"/>
      <c r="N47" s="11"/>
      <c r="O47" s="11"/>
      <c r="P47" s="11"/>
    </row>
    <row r="48" spans="2:18" ht="29.25" customHeight="1" x14ac:dyDescent="0.4">
      <c r="C48" s="42"/>
      <c r="D48" s="5" t="str">
        <f>MAX($B$15:B48)&amp;"-"&amp;COUNTA($D$47:D47)+1</f>
        <v>3-1</v>
      </c>
      <c r="E48" s="24" t="s">
        <v>92</v>
      </c>
      <c r="F48" s="23" t="s">
        <v>93</v>
      </c>
      <c r="G48" s="169"/>
      <c r="H48" s="120"/>
      <c r="I48" s="170"/>
      <c r="J48" s="21"/>
      <c r="K48" s="21"/>
      <c r="L48" s="21"/>
      <c r="M48" s="21"/>
      <c r="N48" s="21"/>
      <c r="O48" s="21"/>
      <c r="P48" s="21"/>
      <c r="Q48" s="76" t="s">
        <v>94</v>
      </c>
      <c r="R48" s="76"/>
    </row>
    <row r="49" spans="2:18" ht="29.25" customHeight="1" x14ac:dyDescent="0.4">
      <c r="D49" s="5" t="str">
        <f>MAX($B$15:B49)&amp;"-"&amp;COUNTA($D$47:D48)+1</f>
        <v>3-2</v>
      </c>
      <c r="E49" s="24" t="s">
        <v>95</v>
      </c>
      <c r="F49" s="23"/>
      <c r="G49" s="169"/>
      <c r="H49" s="120"/>
      <c r="I49" s="170"/>
      <c r="J49" s="21"/>
      <c r="K49" s="21"/>
      <c r="L49" s="21"/>
      <c r="M49" s="21"/>
      <c r="N49" s="21"/>
      <c r="O49" s="21"/>
      <c r="P49" s="21"/>
    </row>
    <row r="50" spans="2:18" ht="29.25" customHeight="1" x14ac:dyDescent="0.4">
      <c r="D50" s="5" t="str">
        <f>MAX($B$15:B50)&amp;"-"&amp;COUNTA($D$47:D49)+1</f>
        <v>3-3</v>
      </c>
      <c r="E50" s="24" t="s">
        <v>96</v>
      </c>
      <c r="F50" s="23" t="s">
        <v>97</v>
      </c>
      <c r="G50" s="169"/>
      <c r="H50" s="120"/>
      <c r="I50" s="170"/>
      <c r="J50" s="21"/>
      <c r="K50" s="21"/>
      <c r="L50" s="21"/>
      <c r="M50" s="21"/>
      <c r="N50" s="21"/>
      <c r="O50" s="21"/>
      <c r="P50" s="21"/>
      <c r="Q50" s="76" t="s">
        <v>98</v>
      </c>
      <c r="R50" s="76"/>
    </row>
    <row r="51" spans="2:18" ht="29.25" customHeight="1" x14ac:dyDescent="0.4">
      <c r="D51" s="5" t="str">
        <f>MAX($B$15:B51)&amp;"-"&amp;COUNTA($D$47:D50)+1</f>
        <v>3-4</v>
      </c>
      <c r="E51" s="24" t="s">
        <v>99</v>
      </c>
      <c r="F51" s="23" t="s">
        <v>97</v>
      </c>
      <c r="G51" s="169"/>
      <c r="H51" s="120"/>
      <c r="I51" s="170"/>
      <c r="J51" s="21"/>
      <c r="K51" s="21"/>
      <c r="L51" s="21"/>
      <c r="M51" s="21"/>
      <c r="N51" s="21"/>
      <c r="O51" s="21"/>
      <c r="P51" s="21"/>
      <c r="Q51" s="76" t="s">
        <v>100</v>
      </c>
    </row>
    <row r="52" spans="2:18" x14ac:dyDescent="0.4">
      <c r="E52" s="6"/>
      <c r="F52" s="6"/>
    </row>
    <row r="53" spans="2:18" x14ac:dyDescent="0.35">
      <c r="B53" s="61">
        <f>MAX($B$14:B52)+1</f>
        <v>4</v>
      </c>
      <c r="C53" s="53" t="s">
        <v>101</v>
      </c>
    </row>
    <row r="54" spans="2:18" ht="29.25" customHeight="1" x14ac:dyDescent="0.4">
      <c r="C54" s="42"/>
      <c r="D54" s="5" t="str">
        <f>MAX($B$15:B54)&amp;"-"&amp;COUNTA($D$53:D53)+1</f>
        <v>4-1</v>
      </c>
      <c r="E54" s="24" t="s">
        <v>102</v>
      </c>
      <c r="F54" s="23" t="s">
        <v>103</v>
      </c>
      <c r="G54" s="172"/>
      <c r="H54" s="128" t="s">
        <v>104</v>
      </c>
    </row>
    <row r="55" spans="2:18" ht="29.25" customHeight="1" x14ac:dyDescent="0.4">
      <c r="D55" s="5" t="str">
        <f>MAX($B$15:B55)&amp;"-"&amp;COUNTA($D$53:D54)+1</f>
        <v>4-2</v>
      </c>
      <c r="E55" s="24" t="s">
        <v>105</v>
      </c>
      <c r="F55" s="23" t="s">
        <v>103</v>
      </c>
      <c r="G55" s="172"/>
      <c r="H55" s="128" t="s">
        <v>106</v>
      </c>
    </row>
    <row r="56" spans="2:18" ht="29.25" customHeight="1" x14ac:dyDescent="0.4">
      <c r="D56" s="5" t="str">
        <f>MAX($B$15:B56)&amp;"-"&amp;COUNTA($D$53:D55)+1</f>
        <v>4-3</v>
      </c>
      <c r="E56" s="31" t="s">
        <v>107</v>
      </c>
      <c r="F56" s="23" t="s">
        <v>103</v>
      </c>
      <c r="G56" s="173"/>
    </row>
    <row r="57" spans="2:18" ht="29.25" customHeight="1" x14ac:dyDescent="0.4">
      <c r="D57" s="5" t="str">
        <f>MAX($B$15:B57)&amp;"-"&amp;COUNTA($D$53:D56)+1</f>
        <v>4-4</v>
      </c>
      <c r="E57" s="31" t="s">
        <v>108</v>
      </c>
      <c r="F57" s="23" t="s">
        <v>103</v>
      </c>
      <c r="G57" s="173"/>
    </row>
    <row r="58" spans="2:18" x14ac:dyDescent="0.4">
      <c r="E58" s="76" t="s">
        <v>109</v>
      </c>
      <c r="F58" s="6"/>
      <c r="G58" s="6"/>
      <c r="H58" s="6"/>
    </row>
    <row r="59" spans="2:18" x14ac:dyDescent="0.4">
      <c r="E59" s="6"/>
      <c r="F59" s="6"/>
    </row>
    <row r="60" spans="2:18" ht="19.5" x14ac:dyDescent="0.4">
      <c r="B60" s="22" t="s">
        <v>110</v>
      </c>
      <c r="D60" s="1"/>
    </row>
    <row r="61" spans="2:18" x14ac:dyDescent="0.35">
      <c r="B61" s="61">
        <f>MAX($B$14:B60)+1</f>
        <v>5</v>
      </c>
      <c r="C61" s="53" t="s">
        <v>111</v>
      </c>
      <c r="D61" s="4"/>
      <c r="E61" s="6"/>
      <c r="F61" s="6"/>
    </row>
    <row r="62" spans="2:18" x14ac:dyDescent="0.4">
      <c r="B62" s="61"/>
      <c r="C62" s="152" t="s">
        <v>112</v>
      </c>
      <c r="D62" s="4"/>
      <c r="E62" s="6"/>
      <c r="F62" s="6"/>
    </row>
    <row r="63" spans="2:18" x14ac:dyDescent="0.4">
      <c r="B63" s="61"/>
      <c r="C63" s="152" t="s">
        <v>113</v>
      </c>
      <c r="D63" s="4"/>
      <c r="E63" s="6"/>
      <c r="F63" s="6"/>
    </row>
    <row r="64" spans="2:18" ht="29.25" customHeight="1" x14ac:dyDescent="0.4">
      <c r="C64" s="42"/>
      <c r="D64" s="5" t="str">
        <f>MAX($B$15:B64)&amp;"-"&amp;COUNTA($D$61:D61)+1</f>
        <v>5-1</v>
      </c>
      <c r="E64" s="24" t="s">
        <v>68</v>
      </c>
      <c r="F64" s="23"/>
      <c r="G64" s="169"/>
      <c r="H64" s="120"/>
      <c r="I64" s="170"/>
      <c r="J64" s="120"/>
      <c r="K64" s="120"/>
      <c r="L64" s="120"/>
      <c r="M64" s="120"/>
      <c r="N64" s="120"/>
      <c r="O64" s="120"/>
      <c r="P64" s="120"/>
    </row>
    <row r="65" spans="3:16" ht="29.25" customHeight="1" x14ac:dyDescent="0.4">
      <c r="D65" s="5" t="str">
        <f>MAX($B$15:B65)&amp;"-"&amp;COUNTA($D$61:D64)+1</f>
        <v>5-2</v>
      </c>
      <c r="E65" s="24" t="s">
        <v>69</v>
      </c>
      <c r="F65" s="23"/>
      <c r="G65" s="169"/>
      <c r="H65" s="120"/>
      <c r="I65" s="170"/>
      <c r="J65" s="120"/>
      <c r="K65" s="120"/>
      <c r="L65" s="120"/>
      <c r="M65" s="120"/>
      <c r="N65" s="120"/>
      <c r="O65" s="120"/>
      <c r="P65" s="120"/>
    </row>
    <row r="66" spans="3:16" ht="29.25" customHeight="1" x14ac:dyDescent="0.4">
      <c r="D66" s="5" t="str">
        <f>MAX($B$15:B66)&amp;"-"&amp;COUNTA($D$61:D65)+1</f>
        <v>5-3</v>
      </c>
      <c r="E66" s="24" t="s">
        <v>70</v>
      </c>
      <c r="F66" s="23"/>
      <c r="G66" s="169"/>
      <c r="H66" s="120"/>
      <c r="I66" s="170"/>
      <c r="J66" s="120"/>
      <c r="K66" s="120"/>
      <c r="L66" s="120"/>
      <c r="M66" s="120"/>
      <c r="N66" s="120"/>
      <c r="O66" s="120"/>
      <c r="P66" s="120"/>
    </row>
    <row r="67" spans="3:16" ht="29.25" customHeight="1" x14ac:dyDescent="0.4">
      <c r="C67" s="9"/>
      <c r="D67" s="7" t="str">
        <f>MAX($B$15:B67)&amp;"-"&amp;COUNTA($D$61:D66)+1</f>
        <v>5-4</v>
      </c>
      <c r="E67" s="26" t="s">
        <v>71</v>
      </c>
      <c r="F67" s="27"/>
      <c r="G67" s="83">
        <f>+G96+G115+G134+G153+G172+G191</f>
        <v>0</v>
      </c>
      <c r="H67" s="84">
        <f t="shared" ref="H67:P68" si="13">+H96+H115+H134+H153+H172+H191</f>
        <v>0</v>
      </c>
      <c r="I67" s="85">
        <f t="shared" si="13"/>
        <v>0</v>
      </c>
      <c r="J67" s="84">
        <f t="shared" si="13"/>
        <v>0</v>
      </c>
      <c r="K67" s="84">
        <f t="shared" si="13"/>
        <v>0</v>
      </c>
      <c r="L67" s="84">
        <f t="shared" si="13"/>
        <v>0</v>
      </c>
      <c r="M67" s="84">
        <f t="shared" si="13"/>
        <v>0</v>
      </c>
      <c r="N67" s="84">
        <f t="shared" si="13"/>
        <v>0</v>
      </c>
      <c r="O67" s="84">
        <f t="shared" si="13"/>
        <v>0</v>
      </c>
      <c r="P67" s="84">
        <f t="shared" si="13"/>
        <v>0</v>
      </c>
    </row>
    <row r="68" spans="3:16" ht="29.25" customHeight="1" x14ac:dyDescent="0.4">
      <c r="C68" s="9"/>
      <c r="D68" s="7" t="str">
        <f>MAX($B$15:B68)&amp;"-"&amp;COUNTA($D$61:D67)+1</f>
        <v>5-5</v>
      </c>
      <c r="E68" s="26" t="s">
        <v>72</v>
      </c>
      <c r="F68" s="27"/>
      <c r="G68" s="83">
        <f>+G97+G116+G135+G154+G173+G192</f>
        <v>0</v>
      </c>
      <c r="H68" s="84">
        <f t="shared" si="13"/>
        <v>0</v>
      </c>
      <c r="I68" s="85">
        <f t="shared" si="13"/>
        <v>0</v>
      </c>
      <c r="J68" s="84">
        <f t="shared" si="13"/>
        <v>0</v>
      </c>
      <c r="K68" s="84">
        <f t="shared" si="13"/>
        <v>0</v>
      </c>
      <c r="L68" s="84">
        <f t="shared" si="13"/>
        <v>0</v>
      </c>
      <c r="M68" s="84">
        <f t="shared" si="13"/>
        <v>0</v>
      </c>
      <c r="N68" s="84">
        <f t="shared" si="13"/>
        <v>0</v>
      </c>
      <c r="O68" s="84">
        <f t="shared" si="13"/>
        <v>0</v>
      </c>
      <c r="P68" s="84">
        <f>+P97+P116+P135+P154+P173+P192</f>
        <v>0</v>
      </c>
    </row>
    <row r="69" spans="3:16" ht="29.25" customHeight="1" x14ac:dyDescent="0.4">
      <c r="C69" s="9"/>
      <c r="D69" s="5" t="str">
        <f>MAX($B$15:B69)&amp;"-"&amp;COUNTA($D$61:D68)+1</f>
        <v>5-6</v>
      </c>
      <c r="E69" s="24" t="s">
        <v>73</v>
      </c>
      <c r="F69" s="23"/>
      <c r="G69" s="169"/>
      <c r="H69" s="120"/>
      <c r="I69" s="170"/>
      <c r="J69" s="120"/>
      <c r="K69" s="120"/>
      <c r="L69" s="120"/>
      <c r="M69" s="120"/>
      <c r="N69" s="120"/>
      <c r="O69" s="120"/>
      <c r="P69" s="120"/>
    </row>
    <row r="70" spans="3:16"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row>
    <row r="71" spans="3:16" ht="29.25" customHeight="1" x14ac:dyDescent="0.4">
      <c r="C71" s="9"/>
      <c r="D71" s="7" t="str">
        <f>MAX($B$15:B71)&amp;"-"&amp;COUNTA($D$61:D70)+1</f>
        <v>5-8</v>
      </c>
      <c r="E71" s="142" t="s">
        <v>77</v>
      </c>
      <c r="F71" s="27" t="s">
        <v>78</v>
      </c>
      <c r="G71" s="83">
        <f>IF($G$34="就業時間換算","",+G98+G117+G136+G155+G174+G193)</f>
        <v>0</v>
      </c>
      <c r="H71" s="84">
        <f t="shared" ref="H71:P71" si="15">IF($G$34="就業時間換算","",+H98+H117+H136+H155+H174+H193)</f>
        <v>0</v>
      </c>
      <c r="I71" s="85">
        <f t="shared" si="15"/>
        <v>0</v>
      </c>
      <c r="J71" s="84">
        <f t="shared" si="15"/>
        <v>0</v>
      </c>
      <c r="K71" s="84">
        <f t="shared" si="15"/>
        <v>0</v>
      </c>
      <c r="L71" s="84">
        <f t="shared" si="15"/>
        <v>0</v>
      </c>
      <c r="M71" s="84">
        <f t="shared" si="15"/>
        <v>0</v>
      </c>
      <c r="N71" s="84">
        <f t="shared" si="15"/>
        <v>0</v>
      </c>
      <c r="O71" s="84">
        <f t="shared" si="15"/>
        <v>0</v>
      </c>
      <c r="P71" s="84">
        <f t="shared" si="15"/>
        <v>0</v>
      </c>
    </row>
    <row r="72" spans="3:16" ht="29.25" customHeight="1" x14ac:dyDescent="0.4">
      <c r="C72" s="9"/>
      <c r="D72" s="7" t="str">
        <f>MAX($B$15:B72)&amp;"-"&amp;COUNTA($D$61:D71)+1</f>
        <v>5-9</v>
      </c>
      <c r="E72" s="142" t="s">
        <v>79</v>
      </c>
      <c r="F72" s="28" t="s">
        <v>78</v>
      </c>
      <c r="G72" s="83">
        <f>IF($G$34="人数換算","",+G99+G118+G137+G156+G175+G194)</f>
        <v>0</v>
      </c>
      <c r="H72" s="84">
        <f t="shared" ref="H72:P72" si="16">IF($G$34="人数換算","",+H99+H118+H137+H156+H175+H194)</f>
        <v>0</v>
      </c>
      <c r="I72" s="85">
        <f t="shared" si="16"/>
        <v>0</v>
      </c>
      <c r="J72" s="84">
        <f t="shared" si="16"/>
        <v>0</v>
      </c>
      <c r="K72" s="84">
        <f t="shared" si="16"/>
        <v>0</v>
      </c>
      <c r="L72" s="84">
        <f t="shared" si="16"/>
        <v>0</v>
      </c>
      <c r="M72" s="84">
        <f t="shared" si="16"/>
        <v>0</v>
      </c>
      <c r="N72" s="84">
        <f t="shared" si="16"/>
        <v>0</v>
      </c>
      <c r="O72" s="84">
        <f t="shared" si="16"/>
        <v>0</v>
      </c>
      <c r="P72" s="84">
        <f t="shared" si="16"/>
        <v>0</v>
      </c>
    </row>
    <row r="73" spans="3:16" ht="29.25" customHeight="1" x14ac:dyDescent="0.4">
      <c r="C73" s="9"/>
      <c r="D73" s="7" t="str">
        <f>MAX($B$15:B73)&amp;"-"&amp;COUNTA($D$61:D72)+1</f>
        <v>5-10</v>
      </c>
      <c r="E73" s="142" t="s">
        <v>80</v>
      </c>
      <c r="F73" s="28" t="s">
        <v>78</v>
      </c>
      <c r="G73" s="83">
        <f>+G100+G119+G138+G157+G176+G195</f>
        <v>0</v>
      </c>
      <c r="H73" s="84">
        <f t="shared" ref="H73:P73" si="17">+H100+H119+H138+H157+H176+H195</f>
        <v>0</v>
      </c>
      <c r="I73" s="85">
        <f t="shared" si="17"/>
        <v>0</v>
      </c>
      <c r="J73" s="84">
        <f t="shared" si="17"/>
        <v>0</v>
      </c>
      <c r="K73" s="84">
        <f t="shared" si="17"/>
        <v>0</v>
      </c>
      <c r="L73" s="84">
        <f t="shared" si="17"/>
        <v>0</v>
      </c>
      <c r="M73" s="84">
        <f t="shared" si="17"/>
        <v>0</v>
      </c>
      <c r="N73" s="84">
        <f t="shared" si="17"/>
        <v>0</v>
      </c>
      <c r="O73" s="84">
        <f t="shared" si="17"/>
        <v>0</v>
      </c>
      <c r="P73" s="84">
        <f t="shared" si="17"/>
        <v>0</v>
      </c>
    </row>
    <row r="74" spans="3:16"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row>
    <row r="75" spans="3:16" ht="29.25" customHeight="1" x14ac:dyDescent="0.4">
      <c r="C75" s="9"/>
      <c r="D75" s="7" t="str">
        <f>MAX($B$15:B75)&amp;"-"&amp;COUNTA($D$61:D74)+1</f>
        <v>5-12</v>
      </c>
      <c r="E75" s="142" t="s">
        <v>82</v>
      </c>
      <c r="F75" s="28"/>
      <c r="G75" s="12" t="str">
        <f>IFERROR(+G67/G72,"")</f>
        <v/>
      </c>
      <c r="H75" s="13" t="str">
        <f>IFERROR(+H67/H72,"")</f>
        <v/>
      </c>
      <c r="I75" s="20" t="str">
        <f t="shared" ref="I75:P75" si="19">IFERROR(+I67/I72,"")</f>
        <v/>
      </c>
      <c r="J75" s="13" t="str">
        <f>IFERROR(+J67/J72,"")</f>
        <v/>
      </c>
      <c r="K75" s="13" t="str">
        <f t="shared" si="19"/>
        <v/>
      </c>
      <c r="L75" s="13" t="str">
        <f t="shared" si="19"/>
        <v/>
      </c>
      <c r="M75" s="13" t="str">
        <f t="shared" si="19"/>
        <v/>
      </c>
      <c r="N75" s="13" t="str">
        <f t="shared" si="19"/>
        <v/>
      </c>
      <c r="O75" s="13" t="str">
        <f t="shared" si="19"/>
        <v/>
      </c>
      <c r="P75" s="13" t="str">
        <f t="shared" si="19"/>
        <v/>
      </c>
    </row>
    <row r="76" spans="3:16" ht="29.25" customHeight="1" x14ac:dyDescent="0.4">
      <c r="C76" s="9"/>
      <c r="D76" s="7" t="str">
        <f>MAX($B$15:B76)&amp;"-"&amp;COUNTA($D$61:D75)+1</f>
        <v>5-13</v>
      </c>
      <c r="E76" s="142" t="s">
        <v>83</v>
      </c>
      <c r="F76" s="27" t="s">
        <v>84</v>
      </c>
      <c r="G76" s="14"/>
      <c r="H76" s="56" t="str">
        <f>IFERROR((H74-G74)/G74,"")</f>
        <v/>
      </c>
      <c r="I76" s="57" t="str">
        <f t="shared" ref="I76:P77" si="20">IFERROR((I74-H74)/H74,"")</f>
        <v/>
      </c>
      <c r="J76" s="56" t="str">
        <f t="shared" si="20"/>
        <v/>
      </c>
      <c r="K76" s="56" t="str">
        <f t="shared" si="20"/>
        <v/>
      </c>
      <c r="L76" s="56" t="str">
        <f t="shared" si="20"/>
        <v/>
      </c>
      <c r="M76" s="56" t="str">
        <f t="shared" si="20"/>
        <v/>
      </c>
      <c r="N76" s="56" t="str">
        <f t="shared" si="20"/>
        <v/>
      </c>
      <c r="O76" s="56" t="str">
        <f t="shared" si="20"/>
        <v/>
      </c>
      <c r="P76" s="56" t="str">
        <f t="shared" si="20"/>
        <v/>
      </c>
    </row>
    <row r="77" spans="3:16"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row>
    <row r="78" spans="3:16" ht="29.25" customHeight="1" x14ac:dyDescent="0.4">
      <c r="C78" s="9"/>
      <c r="D78" s="7" t="str">
        <f>MAX($B$15:B78)&amp;"-"&amp;COUNTA($D$61:D77)+1</f>
        <v>5-15</v>
      </c>
      <c r="E78" s="142" t="s">
        <v>87</v>
      </c>
      <c r="F78" s="27"/>
      <c r="G78" s="83" t="str">
        <f t="shared" ref="G78" si="21">IFERROR(+G68/G73,"")</f>
        <v/>
      </c>
      <c r="H78" s="84" t="str">
        <f>IFERROR(+H68/H73,"")</f>
        <v/>
      </c>
      <c r="I78" s="84" t="str">
        <f t="shared" ref="I78:P78" si="22">IFERROR(+I68/I73,"")</f>
        <v/>
      </c>
      <c r="J78" s="84" t="str">
        <f t="shared" si="22"/>
        <v/>
      </c>
      <c r="K78" s="84" t="str">
        <f t="shared" si="22"/>
        <v/>
      </c>
      <c r="L78" s="84" t="str">
        <f t="shared" si="22"/>
        <v/>
      </c>
      <c r="M78" s="84" t="str">
        <f t="shared" si="22"/>
        <v/>
      </c>
      <c r="N78" s="84" t="str">
        <f t="shared" si="22"/>
        <v/>
      </c>
      <c r="O78" s="84" t="str">
        <f t="shared" si="22"/>
        <v/>
      </c>
      <c r="P78" s="84" t="str">
        <f t="shared" si="22"/>
        <v/>
      </c>
    </row>
    <row r="79" spans="3:16" ht="29.25" customHeight="1" x14ac:dyDescent="0.4">
      <c r="C79" s="9"/>
      <c r="D79" s="7" t="str">
        <f>MAX($B$15:B79)&amp;"-"&amp;COUNTA($D$61:D78)+1</f>
        <v>5-16</v>
      </c>
      <c r="E79" s="142" t="s">
        <v>88</v>
      </c>
      <c r="F79" s="27" t="s">
        <v>84</v>
      </c>
      <c r="G79" s="14"/>
      <c r="H79" s="56" t="str">
        <f>IFERROR((H78-G78)/G78,"")</f>
        <v/>
      </c>
      <c r="I79" s="57" t="str">
        <f>IFERROR((I78-H78)/H78,"")</f>
        <v/>
      </c>
      <c r="J79" s="56" t="str">
        <f t="shared" ref="J79:P79" si="23">IFERROR((J78-I78)/I78,"")</f>
        <v/>
      </c>
      <c r="K79" s="56" t="str">
        <f t="shared" si="23"/>
        <v/>
      </c>
      <c r="L79" s="56" t="str">
        <f t="shared" si="23"/>
        <v/>
      </c>
      <c r="M79" s="56" t="str">
        <f t="shared" si="23"/>
        <v/>
      </c>
      <c r="N79" s="56" t="str">
        <f t="shared" si="23"/>
        <v/>
      </c>
      <c r="O79" s="56" t="str">
        <f t="shared" si="23"/>
        <v/>
      </c>
      <c r="P79" s="56" t="str">
        <f t="shared" si="23"/>
        <v/>
      </c>
    </row>
    <row r="80" spans="3:16" ht="29.25" customHeight="1" x14ac:dyDescent="0.4">
      <c r="C80" s="9"/>
      <c r="D80" s="7" t="str">
        <f>MAX($B$15:B80)&amp;"-"&amp;COUNTA($D$61:D79)+1</f>
        <v>5-17</v>
      </c>
      <c r="E80" s="142" t="s">
        <v>89</v>
      </c>
      <c r="F80" s="27"/>
      <c r="G80" s="12" t="str">
        <f>IFERROR(+G70/(G71+G73),"")</f>
        <v/>
      </c>
      <c r="H80" s="13" t="str">
        <f t="shared" ref="H80:P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row>
    <row r="81" spans="2:17"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P81" si="26">IFERROR(+J70/(J72+J73),"")</f>
        <v/>
      </c>
      <c r="K81" s="13" t="str">
        <f t="shared" si="26"/>
        <v/>
      </c>
      <c r="L81" s="13" t="str">
        <f t="shared" si="26"/>
        <v/>
      </c>
      <c r="M81" s="13" t="str">
        <f t="shared" si="26"/>
        <v/>
      </c>
      <c r="N81" s="13" t="str">
        <f t="shared" si="26"/>
        <v/>
      </c>
      <c r="O81" s="13" t="str">
        <f t="shared" si="26"/>
        <v/>
      </c>
      <c r="P81" s="13" t="str">
        <f t="shared" si="26"/>
        <v/>
      </c>
    </row>
    <row r="82" spans="2:17" ht="29.25" customHeight="1" x14ac:dyDescent="0.4">
      <c r="D82" s="5" t="str">
        <f>MAX($B$15:B82)&amp;"-"&amp;COUNTA($D$61:D81)+1</f>
        <v>5-19</v>
      </c>
      <c r="E82" s="24" t="s">
        <v>114</v>
      </c>
      <c r="F82" s="23" t="s">
        <v>84</v>
      </c>
      <c r="G82" s="174"/>
      <c r="H82" s="80" t="s">
        <v>115</v>
      </c>
    </row>
    <row r="83" spans="2:17" x14ac:dyDescent="0.4">
      <c r="E83" s="6"/>
      <c r="F83" s="6"/>
    </row>
    <row r="84" spans="2:17" x14ac:dyDescent="0.35">
      <c r="B84" s="61">
        <f>MAX($B$14:B83)+1</f>
        <v>6</v>
      </c>
      <c r="C84" s="53" t="s">
        <v>116</v>
      </c>
      <c r="D84" s="60"/>
      <c r="E84" s="11"/>
      <c r="F84" s="11"/>
      <c r="G84" s="11"/>
    </row>
    <row r="85" spans="2:17" ht="29.25" customHeight="1" x14ac:dyDescent="0.4">
      <c r="D85" s="5" t="str">
        <f>MAX($B$15:B85)&amp;"-"&amp;COUNTA($D$84:D84)+1</f>
        <v>6-1</v>
      </c>
      <c r="E85" s="31" t="s">
        <v>117</v>
      </c>
      <c r="F85" s="23" t="s">
        <v>103</v>
      </c>
      <c r="G85" s="175"/>
      <c r="I85" s="44"/>
    </row>
    <row r="86" spans="2:17" ht="29.25" customHeight="1" x14ac:dyDescent="0.4">
      <c r="D86" s="5" t="str">
        <f>MAX($B$15:B86)&amp;"-"&amp;COUNTA($D$84:D85)+1</f>
        <v>6-2</v>
      </c>
      <c r="E86" s="31" t="s">
        <v>118</v>
      </c>
      <c r="F86" s="23" t="s">
        <v>119</v>
      </c>
      <c r="G86" s="176"/>
      <c r="H86" s="176"/>
      <c r="I86" s="176"/>
      <c r="J86" s="176"/>
      <c r="K86" s="176"/>
    </row>
    <row r="87" spans="2:17" x14ac:dyDescent="0.4">
      <c r="C87" s="9"/>
      <c r="D87" s="9"/>
      <c r="E87" s="86" t="s">
        <v>120</v>
      </c>
      <c r="F87" s="49"/>
      <c r="G87" s="42"/>
      <c r="H87" s="42"/>
    </row>
    <row r="88" spans="2:17" x14ac:dyDescent="0.4">
      <c r="E88" s="6"/>
      <c r="F88" s="6"/>
    </row>
    <row r="89" spans="2:17" ht="19.5" thickBot="1" x14ac:dyDescent="0.45">
      <c r="B89" s="82"/>
      <c r="C89" s="54" t="s">
        <v>121</v>
      </c>
      <c r="D89" s="4"/>
      <c r="E89" s="6"/>
      <c r="F89" s="6"/>
    </row>
    <row r="90" spans="2:17" ht="29.25" customHeight="1" thickBot="1" x14ac:dyDescent="0.45">
      <c r="D90" s="155">
        <f>COUNTA($D108:D$108)+1</f>
        <v>1</v>
      </c>
      <c r="E90" s="156" t="s">
        <v>122</v>
      </c>
      <c r="F90" s="157"/>
      <c r="G90" s="158" t="str">
        <f>IF($G$85="","",$G$85)</f>
        <v/>
      </c>
      <c r="H90" s="6"/>
      <c r="M90" s="146" t="s">
        <v>123</v>
      </c>
      <c r="N90" s="58" t="s">
        <v>124</v>
      </c>
      <c r="O90" s="58" t="s">
        <v>125</v>
      </c>
      <c r="P90" s="58" t="str">
        <f>"基準："&amp;$G90</f>
        <v>基準：</v>
      </c>
    </row>
    <row r="91" spans="2:17" ht="29.25" customHeight="1" x14ac:dyDescent="0.4">
      <c r="D91" s="60">
        <f>COUNTA($D$108:D109)+1</f>
        <v>2</v>
      </c>
      <c r="E91" s="62" t="s">
        <v>126</v>
      </c>
      <c r="F91" s="66" t="s">
        <v>103</v>
      </c>
      <c r="G91" s="177"/>
      <c r="H91" s="6"/>
      <c r="M91" s="145" t="s">
        <v>127</v>
      </c>
      <c r="N91" s="145" t="str">
        <f>IF($G$34="就業時間換算","－",IFERROR(((HLOOKUP(DATE(YEAR($E$13)+3,MONTH($E$9),DAY($E$9)),$G95:$P106,7,FALSE))/(HLOOKUP(DATE(YEAR($E$13),MONTH($E$9),DAY($E$9)),$G95:$P106,7,FALSE)))^(1/3)-1,""))</f>
        <v/>
      </c>
      <c r="O91" s="159" t="str">
        <f>IF($G$34="人数換算","－",IFERROR(((HLOOKUP(DATE(YEAR($E$13)+3,MONTH($E$9),DAY($E$9)),$G95:$P106,8,FALSE))/(HLOOKUP(DATE(YEAR($E$13),MONTH($E$9),DAY($E$9)),$G95:$P106,8,FALSE)))^(1/3)-1,""))</f>
        <v/>
      </c>
      <c r="P91" s="188" t="str">
        <f>IFERROR(VLOOKUP($G90,【参考】最低賃金の5年間の年平均の年平均上昇率!$B$4:$C$50,2,FALSE),"")</f>
        <v/>
      </c>
      <c r="Q91" s="148" t="str">
        <f>IF($G$34="人数換算",$N91,IF($G$34="就業時間換算",$O91,""))</f>
        <v/>
      </c>
    </row>
    <row r="92" spans="2:17" ht="29.25" customHeight="1" x14ac:dyDescent="0.4">
      <c r="D92" s="60">
        <f>COUNTA($D$108:D110)+1</f>
        <v>3</v>
      </c>
      <c r="E92" s="62" t="s">
        <v>128</v>
      </c>
      <c r="F92" s="36" t="s">
        <v>103</v>
      </c>
      <c r="G92" s="178"/>
      <c r="H92" s="6"/>
      <c r="M92" s="145" t="s">
        <v>129</v>
      </c>
      <c r="N92" s="145" t="str">
        <f>IF(AND(COUNTA($G100:$P100)&gt;0,SUMIF($G100:$P100,"&lt;&gt;"&amp;"")=0),"－",IFERROR(((HLOOKUP(DATE(YEAR($E$13)+3,MONTH($E$9),DAY($E$9)),$G95:$P106,11,FALSE))/(HLOOKUP(DATE(YEAR($E$13),MONTH($E$9),DAY($E$9)),$G95:$P106,11,FALSE)))^(1/3)-1,""))</f>
        <v/>
      </c>
      <c r="O92" s="160" t="s">
        <v>130</v>
      </c>
      <c r="P92" s="189"/>
    </row>
    <row r="93" spans="2:17" x14ac:dyDescent="0.4">
      <c r="D93" s="1"/>
      <c r="E93" s="76" t="s">
        <v>109</v>
      </c>
      <c r="G93" s="1" t="s">
        <v>131</v>
      </c>
    </row>
    <row r="94" spans="2:17" x14ac:dyDescent="0.4">
      <c r="D94" s="1"/>
      <c r="G94" s="75" t="s">
        <v>51</v>
      </c>
      <c r="H94" s="75" t="s">
        <v>52</v>
      </c>
      <c r="I94" s="75" t="s">
        <v>53</v>
      </c>
      <c r="J94" s="161" t="s">
        <v>54</v>
      </c>
      <c r="K94" s="161"/>
      <c r="L94" s="161"/>
      <c r="M94" s="161"/>
      <c r="N94" s="161"/>
      <c r="O94" s="161"/>
      <c r="P94" s="161"/>
    </row>
    <row r="95" spans="2:17"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 si="28">IF($I95="","",EDATE(O95,12))</f>
        <v/>
      </c>
    </row>
    <row r="96" spans="2:17" ht="29.25" customHeight="1" x14ac:dyDescent="0.4">
      <c r="D96" s="5">
        <f>COUNTA($D$108:D114)+1</f>
        <v>4</v>
      </c>
      <c r="E96" s="24" t="s">
        <v>71</v>
      </c>
      <c r="F96" s="23"/>
      <c r="G96" s="169"/>
      <c r="H96" s="120"/>
      <c r="I96" s="170"/>
      <c r="J96" s="120"/>
      <c r="K96" s="120"/>
      <c r="L96" s="120"/>
      <c r="M96" s="120"/>
      <c r="N96" s="120"/>
      <c r="O96" s="120"/>
      <c r="P96" s="120"/>
    </row>
    <row r="97" spans="2:17" ht="29.25" customHeight="1" x14ac:dyDescent="0.4">
      <c r="C97" s="9"/>
      <c r="D97" s="5">
        <f>COUNTA($D$108:D115)+1</f>
        <v>5</v>
      </c>
      <c r="E97" s="24" t="s">
        <v>72</v>
      </c>
      <c r="F97" s="23"/>
      <c r="G97" s="169"/>
      <c r="H97" s="120"/>
      <c r="I97" s="170"/>
      <c r="J97" s="120"/>
      <c r="K97" s="120"/>
      <c r="L97" s="120"/>
      <c r="M97" s="120"/>
      <c r="N97" s="120"/>
      <c r="O97" s="120"/>
      <c r="P97" s="120"/>
    </row>
    <row r="98" spans="2:17" ht="29.25" customHeight="1" x14ac:dyDescent="0.4">
      <c r="C98" s="9"/>
      <c r="D98" s="5">
        <f>COUNTA($D$108:D116)+1</f>
        <v>6</v>
      </c>
      <c r="E98" s="24" t="s">
        <v>77</v>
      </c>
      <c r="F98" s="23" t="s">
        <v>78</v>
      </c>
      <c r="G98" s="169"/>
      <c r="H98" s="120"/>
      <c r="I98" s="170"/>
      <c r="J98" s="120"/>
      <c r="K98" s="120"/>
      <c r="L98" s="120"/>
      <c r="M98" s="120"/>
      <c r="N98" s="120"/>
      <c r="O98" s="120"/>
      <c r="P98" s="120"/>
    </row>
    <row r="99" spans="2:17" ht="29.25" customHeight="1" x14ac:dyDescent="0.4">
      <c r="C99" s="9"/>
      <c r="D99" s="5">
        <f>COUNTA($D$108:D117)+1</f>
        <v>7</v>
      </c>
      <c r="E99" s="24" t="s">
        <v>79</v>
      </c>
      <c r="F99" s="25" t="s">
        <v>78</v>
      </c>
      <c r="G99" s="169"/>
      <c r="H99" s="120"/>
      <c r="I99" s="170"/>
      <c r="J99" s="120"/>
      <c r="K99" s="120"/>
      <c r="L99" s="120"/>
      <c r="M99" s="120"/>
      <c r="N99" s="120"/>
      <c r="O99" s="120"/>
      <c r="P99" s="120"/>
    </row>
    <row r="100" spans="2:17" ht="29.25" customHeight="1" x14ac:dyDescent="0.4">
      <c r="C100" s="9"/>
      <c r="D100" s="5">
        <f>COUNTA($D$108:D118)+1</f>
        <v>8</v>
      </c>
      <c r="E100" s="24" t="s">
        <v>80</v>
      </c>
      <c r="F100" s="23" t="s">
        <v>132</v>
      </c>
      <c r="G100" s="169"/>
      <c r="H100" s="120"/>
      <c r="I100" s="170"/>
      <c r="J100" s="120"/>
      <c r="K100" s="120"/>
      <c r="L100" s="120"/>
      <c r="M100" s="120"/>
      <c r="N100" s="120"/>
      <c r="O100" s="120"/>
      <c r="P100" s="120"/>
    </row>
    <row r="101" spans="2:17"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row>
    <row r="102" spans="2:17"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row>
    <row r="103" spans="2:17"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row>
    <row r="104" spans="2:17"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row>
    <row r="105" spans="2:17"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row>
    <row r="106" spans="2:17"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row>
    <row r="107" spans="2:17" x14ac:dyDescent="0.4">
      <c r="E107" s="50"/>
    </row>
    <row r="108" spans="2:17" ht="19.5" thickBot="1" x14ac:dyDescent="0.45">
      <c r="B108" s="82"/>
      <c r="C108" s="54" t="s">
        <v>133</v>
      </c>
      <c r="D108" s="4"/>
      <c r="E108" s="6"/>
      <c r="F108" s="6"/>
      <c r="M108" s="144"/>
    </row>
    <row r="109" spans="2:17" ht="29.25" customHeight="1" thickBot="1" x14ac:dyDescent="0.45">
      <c r="D109" s="155">
        <f>COUNTA($D$108:D108)+1</f>
        <v>1</v>
      </c>
      <c r="E109" s="156" t="s">
        <v>122</v>
      </c>
      <c r="F109" s="157"/>
      <c r="G109" s="158" t="str">
        <f>IF($G$86="","",$G$86)</f>
        <v/>
      </c>
      <c r="L109" s="37"/>
      <c r="M109" s="146" t="s">
        <v>123</v>
      </c>
      <c r="N109" s="58" t="s">
        <v>124</v>
      </c>
      <c r="O109" s="58" t="s">
        <v>125</v>
      </c>
      <c r="P109" s="58" t="str">
        <f>"基準："&amp;$G109</f>
        <v>基準：</v>
      </c>
    </row>
    <row r="110" spans="2:17" ht="29.25" customHeight="1" x14ac:dyDescent="0.4">
      <c r="D110" s="60">
        <f>COUNTA($D$108:D109)+1</f>
        <v>2</v>
      </c>
      <c r="E110" s="62" t="s">
        <v>126</v>
      </c>
      <c r="F110" s="66" t="s">
        <v>103</v>
      </c>
      <c r="G110" s="177"/>
      <c r="H110" s="6"/>
      <c r="M110" s="145" t="s">
        <v>127</v>
      </c>
      <c r="N110" s="145" t="str">
        <f>IF($G$34="就業時間換算","－",IFERROR(((HLOOKUP(DATE(YEAR($E$13)+3,MONTH($E$9),DAY($E$9)),$G114:$P125,7,FALSE))/(HLOOKUP(DATE(YEAR($E$13),MONTH($E$9),DAY($E$9)),$G114:$P125,7,FALSE)))^(1/3)-1,""))</f>
        <v/>
      </c>
      <c r="O110" s="159" t="str">
        <f>IF($G$34="人数換算","－",IFERROR(((HLOOKUP(DATE(YEAR($E$13)+3,MONTH($E$9),DAY($E$9)),$G114:$P125,8,FALSE))/(HLOOKUP(DATE(YEAR($E$13),MONTH($E$9),DAY($E$9)),$G114:$P125,8,FALSE)))^(1/3)-1,""))</f>
        <v/>
      </c>
      <c r="P110" s="188" t="str">
        <f>IFERROR(VLOOKUP($G109,【参考】最低賃金の5年間の年平均の年平均上昇率!$B$4:$C$50,2,FALSE),"")</f>
        <v/>
      </c>
      <c r="Q110" s="148" t="str">
        <f>IF($G$34="人数換算",$N110,IF($G$34="就業時間換算",$O110,""))</f>
        <v/>
      </c>
    </row>
    <row r="111" spans="2:17" ht="29.25" customHeight="1" x14ac:dyDescent="0.4">
      <c r="D111" s="60">
        <f>COUNTA($D$108:D110)+1</f>
        <v>3</v>
      </c>
      <c r="E111" s="62" t="s">
        <v>128</v>
      </c>
      <c r="F111" s="36" t="s">
        <v>103</v>
      </c>
      <c r="G111" s="178"/>
      <c r="H111" s="6"/>
      <c r="M111" s="145" t="s">
        <v>129</v>
      </c>
      <c r="N111" s="145" t="str">
        <f>IF(AND(COUNTA($G119:$P119)&gt;0,SUMIF($G119:$P119,"&lt;&gt;"&amp;"")=0),"－",IFERROR(((HLOOKUP(DATE(YEAR($E$13)+3,MONTH($E$9),DAY($E$9)),$G114:$P125,11,FALSE))/(HLOOKUP(DATE(YEAR($E$13),MONTH($E$9),DAY($E$9)),$G114:$P125,11,FALSE)))^(1/3)-1,""))</f>
        <v/>
      </c>
      <c r="O111" s="160" t="s">
        <v>130</v>
      </c>
      <c r="P111" s="189"/>
    </row>
    <row r="112" spans="2:17" x14ac:dyDescent="0.4">
      <c r="D112" s="1"/>
      <c r="E112" s="76" t="s">
        <v>109</v>
      </c>
      <c r="G112" s="1" t="s">
        <v>131</v>
      </c>
    </row>
    <row r="113" spans="2:16" x14ac:dyDescent="0.4">
      <c r="D113" s="1"/>
      <c r="G113" s="75" t="s">
        <v>51</v>
      </c>
      <c r="H113" s="75" t="s">
        <v>52</v>
      </c>
      <c r="I113" s="75" t="s">
        <v>53</v>
      </c>
      <c r="J113" s="161" t="s">
        <v>54</v>
      </c>
      <c r="K113" s="161"/>
      <c r="L113" s="161"/>
      <c r="M113" s="161"/>
      <c r="N113" s="161"/>
      <c r="O113" s="161"/>
      <c r="P113" s="161"/>
    </row>
    <row r="114" spans="2:16" x14ac:dyDescent="0.4">
      <c r="D114" s="11"/>
      <c r="E114" s="11"/>
      <c r="F114" s="65"/>
      <c r="G114" s="74" t="str">
        <f>IF($I114="","",EDATE(H114,-12))</f>
        <v/>
      </c>
      <c r="H114" s="74" t="str">
        <f>IF($I114="","",EDATE(I114,-12))</f>
        <v/>
      </c>
      <c r="I114" s="74" t="str">
        <f>IF($I$12="","",$I$12)</f>
        <v/>
      </c>
      <c r="J114" s="74" t="str">
        <f>IF($I114="","",EDATE(I114,12))</f>
        <v/>
      </c>
      <c r="K114" s="74" t="str">
        <f t="shared" ref="K114:P114" si="36">IF($I114="","",EDATE(J114,12))</f>
        <v/>
      </c>
      <c r="L114" s="74" t="str">
        <f t="shared" si="36"/>
        <v/>
      </c>
      <c r="M114" s="74" t="str">
        <f t="shared" si="36"/>
        <v/>
      </c>
      <c r="N114" s="74" t="str">
        <f t="shared" si="36"/>
        <v/>
      </c>
      <c r="O114" s="74" t="str">
        <f>IF($I114="","",EDATE(N114,12))</f>
        <v/>
      </c>
      <c r="P114" s="74" t="str">
        <f t="shared" si="36"/>
        <v/>
      </c>
    </row>
    <row r="115" spans="2:16" ht="29.25" customHeight="1" x14ac:dyDescent="0.4">
      <c r="D115" s="5">
        <f>COUNTA($D$108:D114)+1</f>
        <v>4</v>
      </c>
      <c r="E115" s="24" t="s">
        <v>71</v>
      </c>
      <c r="F115" s="23"/>
      <c r="G115" s="169"/>
      <c r="H115" s="120"/>
      <c r="I115" s="170"/>
      <c r="J115" s="120"/>
      <c r="K115" s="120"/>
      <c r="L115" s="120"/>
      <c r="M115" s="120"/>
      <c r="N115" s="120"/>
      <c r="O115" s="120"/>
      <c r="P115" s="120"/>
    </row>
    <row r="116" spans="2:16" ht="29.25" customHeight="1" x14ac:dyDescent="0.4">
      <c r="C116" s="9"/>
      <c r="D116" s="5">
        <f>COUNTA($D$108:D115)+1</f>
        <v>5</v>
      </c>
      <c r="E116" s="24" t="s">
        <v>72</v>
      </c>
      <c r="F116" s="23"/>
      <c r="G116" s="169"/>
      <c r="H116" s="120"/>
      <c r="I116" s="170"/>
      <c r="J116" s="120"/>
      <c r="K116" s="120"/>
      <c r="L116" s="120"/>
      <c r="M116" s="120"/>
      <c r="N116" s="120"/>
      <c r="O116" s="120"/>
      <c r="P116" s="120"/>
    </row>
    <row r="117" spans="2:16" ht="29.25" customHeight="1" x14ac:dyDescent="0.4">
      <c r="C117" s="9"/>
      <c r="D117" s="5">
        <f>COUNTA($D$108:D116)+1</f>
        <v>6</v>
      </c>
      <c r="E117" s="24" t="s">
        <v>77</v>
      </c>
      <c r="F117" s="23" t="s">
        <v>78</v>
      </c>
      <c r="G117" s="169"/>
      <c r="H117" s="120"/>
      <c r="I117" s="170"/>
      <c r="J117" s="120"/>
      <c r="K117" s="120"/>
      <c r="L117" s="120"/>
      <c r="M117" s="120"/>
      <c r="N117" s="120"/>
      <c r="O117" s="120"/>
      <c r="P117" s="120"/>
    </row>
    <row r="118" spans="2:16" ht="29.25" customHeight="1" x14ac:dyDescent="0.4">
      <c r="C118" s="9"/>
      <c r="D118" s="5">
        <f>COUNTA($D$108:D117)+1</f>
        <v>7</v>
      </c>
      <c r="E118" s="24" t="s">
        <v>79</v>
      </c>
      <c r="F118" s="25" t="s">
        <v>78</v>
      </c>
      <c r="G118" s="169"/>
      <c r="H118" s="120"/>
      <c r="I118" s="170"/>
      <c r="J118" s="120"/>
      <c r="K118" s="120"/>
      <c r="L118" s="120"/>
      <c r="M118" s="120"/>
      <c r="N118" s="120"/>
      <c r="O118" s="120"/>
      <c r="P118" s="120"/>
    </row>
    <row r="119" spans="2:16" ht="29.25" customHeight="1" x14ac:dyDescent="0.4">
      <c r="C119" s="9"/>
      <c r="D119" s="5">
        <f>COUNTA($D$108:D118)+1</f>
        <v>8</v>
      </c>
      <c r="E119" s="24" t="s">
        <v>80</v>
      </c>
      <c r="F119" s="23" t="s">
        <v>134</v>
      </c>
      <c r="G119" s="169"/>
      <c r="H119" s="120"/>
      <c r="I119" s="170"/>
      <c r="J119" s="120"/>
      <c r="K119" s="120"/>
      <c r="L119" s="120"/>
      <c r="M119" s="120"/>
      <c r="N119" s="120"/>
      <c r="O119" s="120"/>
      <c r="P119" s="120"/>
    </row>
    <row r="120" spans="2:16" ht="29.25" customHeight="1" x14ac:dyDescent="0.4">
      <c r="C120" s="9"/>
      <c r="D120" s="7">
        <f>COUNTA($D$108:D119)+1</f>
        <v>9</v>
      </c>
      <c r="E120" s="26" t="s">
        <v>81</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row>
    <row r="121" spans="2:16" ht="29.25" customHeight="1" x14ac:dyDescent="0.4">
      <c r="C121" s="9"/>
      <c r="D121" s="7">
        <f>COUNTA($D$108:D120)+1</f>
        <v>10</v>
      </c>
      <c r="E121" s="26" t="s">
        <v>82</v>
      </c>
      <c r="F121" s="28"/>
      <c r="G121" s="12" t="str">
        <f>IF($G$34="人数換算","",IFERROR(+G115/G118,""))</f>
        <v/>
      </c>
      <c r="H121" s="13" t="str">
        <f t="shared" ref="H121:P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row>
    <row r="122" spans="2:16" ht="29.25" customHeight="1" x14ac:dyDescent="0.4">
      <c r="C122" s="9"/>
      <c r="D122" s="7">
        <f>COUNTA($D$108:D121)+1</f>
        <v>11</v>
      </c>
      <c r="E122" s="26" t="s">
        <v>83</v>
      </c>
      <c r="F122" s="27" t="s">
        <v>84</v>
      </c>
      <c r="G122" s="14"/>
      <c r="H122" s="56" t="str">
        <f>IFERROR((H120-G120)/G120,"")</f>
        <v/>
      </c>
      <c r="I122" s="57" t="str">
        <f t="shared" ref="I122:P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row>
    <row r="123" spans="2:16"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row>
    <row r="124" spans="2:16" ht="29.25" customHeight="1" x14ac:dyDescent="0.4">
      <c r="C124" s="9"/>
      <c r="D124" s="7">
        <f>COUNTA($D$108:D123)+1</f>
        <v>13</v>
      </c>
      <c r="E124" s="26" t="s">
        <v>87</v>
      </c>
      <c r="F124" s="27"/>
      <c r="G124" s="83" t="str">
        <f>IFERROR(+G116/G119,"")</f>
        <v/>
      </c>
      <c r="H124" s="84" t="str">
        <f>IFERROR(+H116/H119,"")</f>
        <v/>
      </c>
      <c r="I124" s="84" t="str">
        <f t="shared" ref="I124:P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row>
    <row r="125" spans="2:16" ht="29.25" customHeight="1" x14ac:dyDescent="0.4">
      <c r="D125" s="7">
        <f>COUNTA($D$108:D124)+1</f>
        <v>14</v>
      </c>
      <c r="E125" s="26" t="s">
        <v>88</v>
      </c>
      <c r="F125" s="27" t="s">
        <v>84</v>
      </c>
      <c r="G125" s="14"/>
      <c r="H125" s="56" t="str">
        <f>IFERROR((H124-G124)/G124,"")</f>
        <v/>
      </c>
      <c r="I125" s="57" t="str">
        <f>IFERROR((I124-H124)/H124,"")</f>
        <v/>
      </c>
      <c r="J125" s="56" t="str">
        <f t="shared" ref="J125:P125" si="41">IFERROR((J124-I124)/I124,"")</f>
        <v/>
      </c>
      <c r="K125" s="56" t="str">
        <f t="shared" si="41"/>
        <v/>
      </c>
      <c r="L125" s="56" t="str">
        <f t="shared" si="41"/>
        <v/>
      </c>
      <c r="M125" s="56" t="str">
        <f t="shared" si="41"/>
        <v/>
      </c>
      <c r="N125" s="56" t="str">
        <f t="shared" si="41"/>
        <v/>
      </c>
      <c r="O125" s="56" t="str">
        <f t="shared" si="41"/>
        <v/>
      </c>
      <c r="P125" s="56" t="str">
        <f t="shared" si="41"/>
        <v/>
      </c>
    </row>
    <row r="126" spans="2:16" x14ac:dyDescent="0.4">
      <c r="E126" s="50"/>
    </row>
    <row r="127" spans="2:16" ht="19.5" thickBot="1" x14ac:dyDescent="0.45">
      <c r="B127" s="82"/>
      <c r="C127" s="54" t="s">
        <v>135</v>
      </c>
      <c r="D127" s="4"/>
      <c r="E127" s="6"/>
      <c r="F127" s="6"/>
    </row>
    <row r="128" spans="2:16" ht="29.25" customHeight="1" thickBot="1" x14ac:dyDescent="0.45">
      <c r="D128" s="155">
        <f>COUNTA($D$127:D127)+1</f>
        <v>1</v>
      </c>
      <c r="E128" s="156" t="s">
        <v>122</v>
      </c>
      <c r="F128" s="157"/>
      <c r="G128" s="158" t="str">
        <f>IF($H$86="","",$H$86)</f>
        <v/>
      </c>
      <c r="M128" s="146" t="s">
        <v>123</v>
      </c>
      <c r="N128" s="58" t="s">
        <v>124</v>
      </c>
      <c r="O128" s="58" t="s">
        <v>125</v>
      </c>
      <c r="P128" s="58" t="str">
        <f>"基準："&amp;$G128</f>
        <v>基準：</v>
      </c>
    </row>
    <row r="129" spans="3:17" ht="29.25" customHeight="1" x14ac:dyDescent="0.4">
      <c r="D129" s="60">
        <f>COUNTA($D$127:D128)+1</f>
        <v>2</v>
      </c>
      <c r="E129" s="62" t="s">
        <v>126</v>
      </c>
      <c r="F129" s="66" t="s">
        <v>103</v>
      </c>
      <c r="G129" s="177"/>
      <c r="H129" s="6"/>
      <c r="M129" s="145" t="s">
        <v>127</v>
      </c>
      <c r="N129" s="145" t="str">
        <f>IF($G$34="就業時間換算","－",IFERROR(((HLOOKUP(DATE(YEAR($E$13)+3,MONTH($E$9),DAY($E$9)),$G133:$P144,7,FALSE))/(HLOOKUP(DATE(YEAR($E$13),MONTH($E$9),DAY($E$9)),$G133:$P144,7,FALSE)))^(1/3)-1,""))</f>
        <v/>
      </c>
      <c r="O129" s="159" t="str">
        <f>IF($G$34="人数換算","－",IFERROR(((HLOOKUP(DATE(YEAR($E$13)+3,MONTH($E$9),DAY($E$9)),$G133:$P144,8,FALSE))/(HLOOKUP(DATE(YEAR($E$13),MONTH($E$9),DAY($E$9)),$G133:$P144,8,FALSE)))^(1/3)-1,""))</f>
        <v/>
      </c>
      <c r="P129" s="188" t="str">
        <f>IFERROR(VLOOKUP($G128,【参考】最低賃金の5年間の年平均の年平均上昇率!$B$4:$C$50,2,FALSE),"")</f>
        <v/>
      </c>
      <c r="Q129" s="148" t="str">
        <f>IF($G$34="人数換算",$N129,IF($G$34="就業時間換算",$O129,""))</f>
        <v/>
      </c>
    </row>
    <row r="130" spans="3:17" ht="29.25" customHeight="1" x14ac:dyDescent="0.4">
      <c r="D130" s="60">
        <f>COUNTA($D$127:D129)+1</f>
        <v>3</v>
      </c>
      <c r="E130" s="62" t="s">
        <v>128</v>
      </c>
      <c r="F130" s="36" t="s">
        <v>103</v>
      </c>
      <c r="G130" s="178"/>
      <c r="H130" s="6"/>
      <c r="M130" s="145" t="s">
        <v>129</v>
      </c>
      <c r="N130" s="145" t="str">
        <f>IF(AND(COUNTA($G138:$P138)&gt;0,SUMIF($G138:$P138,"&lt;&gt;"&amp;"")=0),"－",IFERROR(((HLOOKUP(DATE(YEAR($E$13)+3,MONTH($E$9),DAY($E$9)),$G133:$P144,11,FALSE))/(HLOOKUP(DATE(YEAR($E$13),MONTH($E$9),DAY($E$9)),$G133:$P144,11,FALSE)))^(1/3)-1,""))</f>
        <v/>
      </c>
      <c r="O130" s="160" t="s">
        <v>130</v>
      </c>
      <c r="P130" s="189"/>
    </row>
    <row r="131" spans="3:17" x14ac:dyDescent="0.4">
      <c r="D131" s="1"/>
      <c r="E131" s="76" t="s">
        <v>109</v>
      </c>
      <c r="G131" s="1" t="s">
        <v>131</v>
      </c>
    </row>
    <row r="132" spans="3:17" x14ac:dyDescent="0.4">
      <c r="D132" s="1"/>
      <c r="G132" s="75" t="s">
        <v>51</v>
      </c>
      <c r="H132" s="75" t="s">
        <v>52</v>
      </c>
      <c r="I132" s="75" t="s">
        <v>53</v>
      </c>
      <c r="J132" s="161" t="s">
        <v>54</v>
      </c>
      <c r="K132" s="161"/>
      <c r="L132" s="161"/>
      <c r="M132" s="161"/>
      <c r="N132" s="161"/>
      <c r="O132" s="161"/>
      <c r="P132" s="161"/>
    </row>
    <row r="133" spans="3:17" x14ac:dyDescent="0.4">
      <c r="D133" s="11"/>
      <c r="E133" s="11"/>
      <c r="F133" s="65"/>
      <c r="G133" s="74" t="str">
        <f>IF($I133="","",EDATE(H133,-12))</f>
        <v/>
      </c>
      <c r="H133" s="74" t="str">
        <f>IF($I133="","",EDATE(I133,-12))</f>
        <v/>
      </c>
      <c r="I133" s="74" t="str">
        <f>IF($I$12="","",$I$12)</f>
        <v/>
      </c>
      <c r="J133" s="74" t="str">
        <f>IF($I133="","",EDATE(I133,12))</f>
        <v/>
      </c>
      <c r="K133" s="74" t="str">
        <f t="shared" ref="K133:P133" si="42">IF($I133="","",EDATE(J133,12))</f>
        <v/>
      </c>
      <c r="L133" s="74" t="str">
        <f t="shared" si="42"/>
        <v/>
      </c>
      <c r="M133" s="74" t="str">
        <f t="shared" si="42"/>
        <v/>
      </c>
      <c r="N133" s="74" t="str">
        <f t="shared" si="42"/>
        <v/>
      </c>
      <c r="O133" s="74" t="str">
        <f t="shared" si="42"/>
        <v/>
      </c>
      <c r="P133" s="74" t="str">
        <f t="shared" si="42"/>
        <v/>
      </c>
    </row>
    <row r="134" spans="3:17" ht="29.25" customHeight="1" x14ac:dyDescent="0.4">
      <c r="D134" s="60">
        <f>COUNTA($D$127:D133)+1</f>
        <v>4</v>
      </c>
      <c r="E134" s="31" t="s">
        <v>71</v>
      </c>
      <c r="F134" s="64"/>
      <c r="G134" s="179"/>
      <c r="H134" s="120"/>
      <c r="I134" s="170"/>
      <c r="J134" s="120"/>
      <c r="K134" s="120"/>
      <c r="L134" s="120"/>
      <c r="M134" s="120"/>
      <c r="N134" s="120"/>
      <c r="O134" s="120"/>
      <c r="P134" s="120"/>
    </row>
    <row r="135" spans="3:17" ht="29.25" customHeight="1" x14ac:dyDescent="0.4">
      <c r="C135" s="9"/>
      <c r="D135" s="60">
        <f>COUNTA($D$127:D134)+1</f>
        <v>5</v>
      </c>
      <c r="E135" s="31" t="s">
        <v>72</v>
      </c>
      <c r="F135" s="64"/>
      <c r="G135" s="179"/>
      <c r="H135" s="120"/>
      <c r="I135" s="170"/>
      <c r="J135" s="120"/>
      <c r="K135" s="120"/>
      <c r="L135" s="120"/>
      <c r="M135" s="120"/>
      <c r="N135" s="120"/>
      <c r="O135" s="120"/>
      <c r="P135" s="120"/>
    </row>
    <row r="136" spans="3:17" ht="29.25" customHeight="1" x14ac:dyDescent="0.4">
      <c r="C136" s="9"/>
      <c r="D136" s="5">
        <f>COUNTA($D$127:D135)+1</f>
        <v>6</v>
      </c>
      <c r="E136" s="24" t="s">
        <v>77</v>
      </c>
      <c r="F136" s="23" t="s">
        <v>78</v>
      </c>
      <c r="G136" s="169"/>
      <c r="H136" s="120"/>
      <c r="I136" s="170"/>
      <c r="J136" s="120"/>
      <c r="K136" s="120"/>
      <c r="L136" s="120"/>
      <c r="M136" s="120"/>
      <c r="N136" s="120"/>
      <c r="O136" s="120"/>
      <c r="P136" s="120"/>
    </row>
    <row r="137" spans="3:17" ht="29.25" customHeight="1" x14ac:dyDescent="0.4">
      <c r="C137" s="9"/>
      <c r="D137" s="5">
        <f>COUNTA($D$127:D136)+1</f>
        <v>7</v>
      </c>
      <c r="E137" s="24" t="s">
        <v>79</v>
      </c>
      <c r="F137" s="25" t="s">
        <v>78</v>
      </c>
      <c r="G137" s="169"/>
      <c r="H137" s="120"/>
      <c r="I137" s="170"/>
      <c r="J137" s="120"/>
      <c r="K137" s="120"/>
      <c r="L137" s="120"/>
      <c r="M137" s="120"/>
      <c r="N137" s="120"/>
      <c r="O137" s="120"/>
      <c r="P137" s="120"/>
    </row>
    <row r="138" spans="3:17" ht="29.25" customHeight="1" x14ac:dyDescent="0.4">
      <c r="C138" s="9"/>
      <c r="D138" s="60">
        <f>COUNTA($D$127:D137)+1</f>
        <v>8</v>
      </c>
      <c r="E138" s="31" t="s">
        <v>80</v>
      </c>
      <c r="F138" s="64" t="s">
        <v>134</v>
      </c>
      <c r="G138" s="179"/>
      <c r="H138" s="120"/>
      <c r="I138" s="170"/>
      <c r="J138" s="120"/>
      <c r="K138" s="120"/>
      <c r="L138" s="120"/>
      <c r="M138" s="120"/>
      <c r="N138" s="120"/>
      <c r="O138" s="120"/>
      <c r="P138" s="120"/>
    </row>
    <row r="139" spans="3:17" ht="29.25" customHeight="1" x14ac:dyDescent="0.4">
      <c r="C139" s="9"/>
      <c r="D139" s="7">
        <f>COUNTA($D$127:D138)+1</f>
        <v>9</v>
      </c>
      <c r="E139" s="26" t="s">
        <v>81</v>
      </c>
      <c r="F139" s="27"/>
      <c r="G139" s="12" t="str">
        <f>IF($G$34="就業時間換算","",IFERROR(+G134/G136,""))</f>
        <v/>
      </c>
      <c r="H139" s="13" t="str">
        <f t="shared" ref="H139:P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row>
    <row r="140" spans="3:17" ht="29.25" customHeight="1" x14ac:dyDescent="0.4">
      <c r="C140" s="9"/>
      <c r="D140" s="7">
        <f>COUNTA($D$127:D139)+1</f>
        <v>10</v>
      </c>
      <c r="E140" s="26" t="s">
        <v>82</v>
      </c>
      <c r="F140" s="28"/>
      <c r="G140" s="12" t="str">
        <f>IF($G$34="人数換算","",IFERROR(+G134/G137,""))</f>
        <v/>
      </c>
      <c r="H140" s="13" t="str">
        <f t="shared" ref="H140:P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row>
    <row r="141" spans="3:17" ht="29.25" customHeight="1" x14ac:dyDescent="0.4">
      <c r="C141" s="9"/>
      <c r="D141" s="7">
        <f>COUNTA($D$127:D140)+1</f>
        <v>11</v>
      </c>
      <c r="E141" s="26" t="s">
        <v>83</v>
      </c>
      <c r="F141" s="27" t="s">
        <v>84</v>
      </c>
      <c r="G141" s="14"/>
      <c r="H141" s="56" t="str">
        <f>IFERROR((H139-G139)/G139,"")</f>
        <v/>
      </c>
      <c r="I141" s="57" t="str">
        <f t="shared" ref="I141:P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row>
    <row r="142" spans="3:17"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row>
    <row r="143" spans="3:17" ht="29.25" customHeight="1" x14ac:dyDescent="0.4">
      <c r="C143" s="9"/>
      <c r="D143" s="7">
        <f>COUNTA($D$127:D142)+1</f>
        <v>13</v>
      </c>
      <c r="E143" s="26" t="s">
        <v>87</v>
      </c>
      <c r="F143" s="27"/>
      <c r="G143" s="83" t="str">
        <f>IFERROR(+G135/G138,"")</f>
        <v/>
      </c>
      <c r="H143" s="84" t="str">
        <f>IFERROR(+H135/H138,"")</f>
        <v/>
      </c>
      <c r="I143" s="84" t="str">
        <f t="shared" ref="I143:P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row>
    <row r="144" spans="3:17" ht="29.25" customHeight="1" x14ac:dyDescent="0.4">
      <c r="D144" s="7">
        <f>COUNTA($D$127:D143)+1</f>
        <v>14</v>
      </c>
      <c r="E144" s="26" t="s">
        <v>88</v>
      </c>
      <c r="F144" s="27" t="s">
        <v>84</v>
      </c>
      <c r="G144" s="14"/>
      <c r="H144" s="56" t="str">
        <f>IFERROR((H143-G143)/G143,"")</f>
        <v/>
      </c>
      <c r="I144" s="57" t="str">
        <f>IFERROR((I143-H143)/H143,"")</f>
        <v/>
      </c>
      <c r="J144" s="56" t="str">
        <f t="shared" ref="J144:P144" si="47">IFERROR((J143-I143)/I143,"")</f>
        <v/>
      </c>
      <c r="K144" s="56" t="str">
        <f t="shared" si="47"/>
        <v/>
      </c>
      <c r="L144" s="56" t="str">
        <f t="shared" si="47"/>
        <v/>
      </c>
      <c r="M144" s="56" t="str">
        <f t="shared" si="47"/>
        <v/>
      </c>
      <c r="N144" s="56" t="str">
        <f t="shared" si="47"/>
        <v/>
      </c>
      <c r="O144" s="56" t="str">
        <f t="shared" si="47"/>
        <v/>
      </c>
      <c r="P144" s="56" t="str">
        <f t="shared" si="47"/>
        <v/>
      </c>
    </row>
    <row r="145" spans="2:17" x14ac:dyDescent="0.4">
      <c r="E145" s="50"/>
    </row>
    <row r="146" spans="2:17" ht="19.5" thickBot="1" x14ac:dyDescent="0.45">
      <c r="B146" s="82"/>
      <c r="C146" s="54" t="s">
        <v>136</v>
      </c>
      <c r="D146" s="4"/>
      <c r="E146" s="6"/>
      <c r="F146" s="6"/>
    </row>
    <row r="147" spans="2:17" ht="29.25" customHeight="1" thickBot="1" x14ac:dyDescent="0.45">
      <c r="D147" s="155">
        <f>COUNTA($D$146:D146)+1</f>
        <v>1</v>
      </c>
      <c r="E147" s="156" t="s">
        <v>122</v>
      </c>
      <c r="F147" s="157"/>
      <c r="G147" s="158" t="str">
        <f>IF($I$86="","",$I$86)</f>
        <v/>
      </c>
      <c r="M147" s="146" t="s">
        <v>123</v>
      </c>
      <c r="N147" s="58" t="s">
        <v>124</v>
      </c>
      <c r="O147" s="58" t="s">
        <v>125</v>
      </c>
      <c r="P147" s="58" t="str">
        <f>"基準："&amp;$G147</f>
        <v>基準：</v>
      </c>
    </row>
    <row r="148" spans="2:17" ht="29.25" customHeight="1" x14ac:dyDescent="0.4">
      <c r="D148" s="60">
        <f>COUNTA($D$146:D147)+1</f>
        <v>2</v>
      </c>
      <c r="E148" s="62" t="s">
        <v>126</v>
      </c>
      <c r="F148" s="66" t="s">
        <v>103</v>
      </c>
      <c r="G148" s="177"/>
      <c r="M148" s="145" t="s">
        <v>127</v>
      </c>
      <c r="N148" s="145" t="str">
        <f>IF($G$34="就業時間換算","－",IFERROR(((HLOOKUP(DATE(YEAR($E$13)+3,MONTH($E$9),DAY($E$9)),$G152:$P163,7,FALSE))/(HLOOKUP(DATE(YEAR($E$13),MONTH($E$9),DAY($E$9)),$G152:$P163,7,FALSE)))^(1/3)-1,""))</f>
        <v/>
      </c>
      <c r="O148" s="159" t="str">
        <f>IF($G$34="人数換算","－",IFERROR(((HLOOKUP(DATE(YEAR($E$13)+3,MONTH($E$9),DAY($E$9)),$G152:$P163,8,FALSE))/(HLOOKUP(DATE(YEAR($E$13),MONTH($E$9),DAY($E$9)),$G152:$P163,8,FALSE)))^(1/3)-1,""))</f>
        <v/>
      </c>
      <c r="P148" s="188" t="str">
        <f>IFERROR(VLOOKUP($G147,【参考】最低賃金の5年間の年平均の年平均上昇率!$B$4:$C$50,2,FALSE),"")</f>
        <v/>
      </c>
      <c r="Q148" s="148" t="str">
        <f>IF($G$34="人数換算",$N148,IF($G$34="就業時間換算",$O148,""))</f>
        <v/>
      </c>
    </row>
    <row r="149" spans="2:17" ht="29.25" customHeight="1" x14ac:dyDescent="0.4">
      <c r="D149" s="60">
        <f>COUNTA($D$146:D148)+1</f>
        <v>3</v>
      </c>
      <c r="E149" s="62" t="s">
        <v>128</v>
      </c>
      <c r="F149" s="36" t="s">
        <v>103</v>
      </c>
      <c r="G149" s="178"/>
      <c r="M149" s="145" t="s">
        <v>129</v>
      </c>
      <c r="N149" s="145" t="str">
        <f>IF(AND(COUNTA($G157:$P157)&gt;0,SUMIF($G157:$P157,"&lt;&gt;"&amp;"")=0),"－",IFERROR(((HLOOKUP(DATE(YEAR($E$13)+3,MONTH($E$9),DAY($E$9)),$G152:$P163,11,FALSE))/(HLOOKUP(DATE(YEAR($E$13),MONTH($E$9),DAY($E$9)),$G152:$P163,11,FALSE)))^(1/3)-1,""))</f>
        <v/>
      </c>
      <c r="O149" s="160" t="s">
        <v>130</v>
      </c>
      <c r="P149" s="189"/>
    </row>
    <row r="150" spans="2:17" x14ac:dyDescent="0.4">
      <c r="D150" s="1"/>
      <c r="E150" s="76" t="s">
        <v>109</v>
      </c>
      <c r="G150" s="1" t="s">
        <v>131</v>
      </c>
    </row>
    <row r="151" spans="2:17" x14ac:dyDescent="0.4">
      <c r="D151" s="1"/>
      <c r="G151" s="75" t="s">
        <v>51</v>
      </c>
      <c r="H151" s="75" t="s">
        <v>52</v>
      </c>
      <c r="I151" s="75" t="s">
        <v>53</v>
      </c>
      <c r="J151" s="161" t="s">
        <v>54</v>
      </c>
      <c r="K151" s="161"/>
      <c r="L151" s="161"/>
      <c r="M151" s="161"/>
      <c r="N151" s="161"/>
      <c r="O151" s="161"/>
      <c r="P151" s="161"/>
    </row>
    <row r="152" spans="2:17" x14ac:dyDescent="0.4">
      <c r="D152" s="11"/>
      <c r="E152" s="11"/>
      <c r="F152" s="65"/>
      <c r="G152" s="74" t="str">
        <f>IF($I152="","",EDATE(H152,-12))</f>
        <v/>
      </c>
      <c r="H152" s="74" t="str">
        <f>IF($I152="","",EDATE(I152,-12))</f>
        <v/>
      </c>
      <c r="I152" s="74" t="str">
        <f>IF($I$12="","",$I$12)</f>
        <v/>
      </c>
      <c r="J152" s="74" t="str">
        <f>IF($I152="","",EDATE(I152,12))</f>
        <v/>
      </c>
      <c r="K152" s="74" t="str">
        <f t="shared" ref="K152:P152" si="48">IF($I152="","",EDATE(J152,12))</f>
        <v/>
      </c>
      <c r="L152" s="74" t="str">
        <f t="shared" si="48"/>
        <v/>
      </c>
      <c r="M152" s="74" t="str">
        <f t="shared" si="48"/>
        <v/>
      </c>
      <c r="N152" s="74" t="str">
        <f t="shared" si="48"/>
        <v/>
      </c>
      <c r="O152" s="74" t="str">
        <f t="shared" si="48"/>
        <v/>
      </c>
      <c r="P152" s="74" t="str">
        <f t="shared" si="48"/>
        <v/>
      </c>
    </row>
    <row r="153" spans="2:17" ht="29.25" customHeight="1" x14ac:dyDescent="0.4">
      <c r="D153" s="60">
        <f>COUNTA($D$146:D152)+1</f>
        <v>4</v>
      </c>
      <c r="E153" s="31" t="s">
        <v>71</v>
      </c>
      <c r="F153" s="64"/>
      <c r="G153" s="179"/>
      <c r="H153" s="120"/>
      <c r="I153" s="170"/>
      <c r="J153" s="120"/>
      <c r="K153" s="120"/>
      <c r="L153" s="120"/>
      <c r="M153" s="120"/>
      <c r="N153" s="120"/>
      <c r="O153" s="120"/>
      <c r="P153" s="120"/>
    </row>
    <row r="154" spans="2:17" ht="29.25" customHeight="1" x14ac:dyDescent="0.4">
      <c r="C154" s="9"/>
      <c r="D154" s="60">
        <f>COUNTA($D$146:D153)+1</f>
        <v>5</v>
      </c>
      <c r="E154" s="31" t="s">
        <v>72</v>
      </c>
      <c r="F154" s="64"/>
      <c r="G154" s="179"/>
      <c r="H154" s="120"/>
      <c r="I154" s="170"/>
      <c r="J154" s="120"/>
      <c r="K154" s="120"/>
      <c r="L154" s="120"/>
      <c r="M154" s="120"/>
      <c r="N154" s="120"/>
      <c r="O154" s="120"/>
      <c r="P154" s="120"/>
    </row>
    <row r="155" spans="2:17" ht="29.25" customHeight="1" x14ac:dyDescent="0.4">
      <c r="C155" s="9"/>
      <c r="D155" s="5">
        <f>COUNTA($D$146:D154)+1</f>
        <v>6</v>
      </c>
      <c r="E155" s="24" t="s">
        <v>77</v>
      </c>
      <c r="F155" s="23" t="s">
        <v>78</v>
      </c>
      <c r="G155" s="169"/>
      <c r="H155" s="120"/>
      <c r="I155" s="170"/>
      <c r="J155" s="120"/>
      <c r="K155" s="120"/>
      <c r="L155" s="120"/>
      <c r="M155" s="120"/>
      <c r="N155" s="120"/>
      <c r="O155" s="120"/>
      <c r="P155" s="120"/>
    </row>
    <row r="156" spans="2:17" ht="29.25" customHeight="1" x14ac:dyDescent="0.4">
      <c r="C156" s="9"/>
      <c r="D156" s="5">
        <f>COUNTA($D$146:D155)+1</f>
        <v>7</v>
      </c>
      <c r="E156" s="24" t="s">
        <v>79</v>
      </c>
      <c r="F156" s="25" t="s">
        <v>78</v>
      </c>
      <c r="G156" s="169"/>
      <c r="H156" s="120"/>
      <c r="I156" s="170"/>
      <c r="J156" s="120"/>
      <c r="K156" s="120"/>
      <c r="L156" s="120"/>
      <c r="M156" s="120"/>
      <c r="N156" s="120"/>
      <c r="O156" s="120"/>
      <c r="P156" s="120"/>
    </row>
    <row r="157" spans="2:17" ht="29.25" customHeight="1" x14ac:dyDescent="0.4">
      <c r="C157" s="9"/>
      <c r="D157" s="60">
        <f>COUNTA($D$146:D156)+1</f>
        <v>8</v>
      </c>
      <c r="E157" s="31" t="s">
        <v>80</v>
      </c>
      <c r="F157" s="64" t="s">
        <v>134</v>
      </c>
      <c r="G157" s="179"/>
      <c r="H157" s="120"/>
      <c r="I157" s="170"/>
      <c r="J157" s="120"/>
      <c r="K157" s="120"/>
      <c r="L157" s="120"/>
      <c r="M157" s="120"/>
      <c r="N157" s="120"/>
      <c r="O157" s="120"/>
      <c r="P157" s="120"/>
    </row>
    <row r="158" spans="2:17" ht="29.25" customHeight="1" x14ac:dyDescent="0.4">
      <c r="C158" s="9"/>
      <c r="D158" s="7">
        <f>COUNTA($D$146:D157)+1</f>
        <v>9</v>
      </c>
      <c r="E158" s="26" t="s">
        <v>81</v>
      </c>
      <c r="F158" s="27"/>
      <c r="G158" s="12" t="str">
        <f>IF($G$34="就業時間換算","",IFERROR(+G153/G155,""))</f>
        <v/>
      </c>
      <c r="H158" s="13" t="str">
        <f t="shared" ref="H158:P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row>
    <row r="159" spans="2:17" ht="29.25" customHeight="1" x14ac:dyDescent="0.4">
      <c r="C159" s="9"/>
      <c r="D159" s="7">
        <f>COUNTA($D$146:D158)+1</f>
        <v>10</v>
      </c>
      <c r="E159" s="26" t="s">
        <v>82</v>
      </c>
      <c r="F159" s="28"/>
      <c r="G159" s="12" t="str">
        <f>IF($G$34="人数換算","",IFERROR(+G153/G156,""))</f>
        <v/>
      </c>
      <c r="H159" s="13" t="str">
        <f t="shared" ref="H159:P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row>
    <row r="160" spans="2:17" ht="29.25" customHeight="1" x14ac:dyDescent="0.4">
      <c r="C160" s="9"/>
      <c r="D160" s="7">
        <f>COUNTA($D$146:D159)+1</f>
        <v>11</v>
      </c>
      <c r="E160" s="26" t="s">
        <v>83</v>
      </c>
      <c r="F160" s="27" t="s">
        <v>84</v>
      </c>
      <c r="G160" s="14"/>
      <c r="H160" s="56" t="str">
        <f>IFERROR((H158-G158)/G158,"")</f>
        <v/>
      </c>
      <c r="I160" s="57" t="str">
        <f t="shared" ref="I160:P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row>
    <row r="161" spans="2:17"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row>
    <row r="162" spans="2:17" ht="29.25" customHeight="1" x14ac:dyDescent="0.4">
      <c r="C162" s="9"/>
      <c r="D162" s="7">
        <f>COUNTA($D$146:D161)+1</f>
        <v>13</v>
      </c>
      <c r="E162" s="26" t="s">
        <v>87</v>
      </c>
      <c r="F162" s="27"/>
      <c r="G162" s="83" t="str">
        <f>IFERROR(+G154/G157,"")</f>
        <v/>
      </c>
      <c r="H162" s="84" t="str">
        <f>IFERROR(+H154/H157,"")</f>
        <v/>
      </c>
      <c r="I162" s="84" t="str">
        <f t="shared" ref="I162:P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row>
    <row r="163" spans="2:17" ht="29.25" customHeight="1" x14ac:dyDescent="0.4">
      <c r="D163" s="7">
        <f>COUNTA($D$146:D162)+1</f>
        <v>14</v>
      </c>
      <c r="E163" s="26" t="s">
        <v>88</v>
      </c>
      <c r="F163" s="27" t="s">
        <v>84</v>
      </c>
      <c r="G163" s="14"/>
      <c r="H163" s="56" t="str">
        <f>IFERROR((H162-G162)/G162,"")</f>
        <v/>
      </c>
      <c r="I163" s="57" t="str">
        <f>IFERROR((I162-H162)/H162,"")</f>
        <v/>
      </c>
      <c r="J163" s="56" t="str">
        <f t="shared" ref="J163:P163" si="53">IFERROR((J162-I162)/I162,"")</f>
        <v/>
      </c>
      <c r="K163" s="56" t="str">
        <f t="shared" si="53"/>
        <v/>
      </c>
      <c r="L163" s="56" t="str">
        <f t="shared" si="53"/>
        <v/>
      </c>
      <c r="M163" s="56" t="str">
        <f t="shared" si="53"/>
        <v/>
      </c>
      <c r="N163" s="56" t="str">
        <f t="shared" si="53"/>
        <v/>
      </c>
      <c r="O163" s="56" t="str">
        <f t="shared" si="53"/>
        <v/>
      </c>
      <c r="P163" s="56" t="str">
        <f t="shared" si="53"/>
        <v/>
      </c>
    </row>
    <row r="164" spans="2:17" x14ac:dyDescent="0.4">
      <c r="E164" s="50"/>
    </row>
    <row r="165" spans="2:17" ht="19.5" thickBot="1" x14ac:dyDescent="0.45">
      <c r="B165" s="82"/>
      <c r="C165" s="54" t="s">
        <v>137</v>
      </c>
      <c r="D165" s="4"/>
      <c r="E165" s="6"/>
      <c r="F165" s="6"/>
    </row>
    <row r="166" spans="2:17" ht="29.25" customHeight="1" thickBot="1" x14ac:dyDescent="0.45">
      <c r="D166" s="155">
        <f>COUNTA($D$165:D165)+1</f>
        <v>1</v>
      </c>
      <c r="E166" s="156" t="s">
        <v>122</v>
      </c>
      <c r="F166" s="157"/>
      <c r="G166" s="158" t="str">
        <f>IF($J$86="","",$J$86)</f>
        <v/>
      </c>
      <c r="M166" s="146" t="s">
        <v>123</v>
      </c>
      <c r="N166" s="58" t="s">
        <v>124</v>
      </c>
      <c r="O166" s="58" t="s">
        <v>125</v>
      </c>
      <c r="P166" s="58" t="str">
        <f>"基準："&amp;$G166</f>
        <v>基準：</v>
      </c>
    </row>
    <row r="167" spans="2:17" ht="29.25" customHeight="1" x14ac:dyDescent="0.4">
      <c r="D167" s="60">
        <f>COUNTA($D$165:D166)+1</f>
        <v>2</v>
      </c>
      <c r="E167" s="62" t="s">
        <v>126</v>
      </c>
      <c r="F167" s="66" t="s">
        <v>103</v>
      </c>
      <c r="G167" s="177"/>
      <c r="M167" s="145" t="s">
        <v>127</v>
      </c>
      <c r="N167" s="145" t="str">
        <f>IF($G$34="就業時間換算","－",IFERROR(((HLOOKUP(DATE(YEAR($E$13)+3,MONTH($E$9),DAY($E$9)),$G171:$P182,7,FALSE))/(HLOOKUP(DATE(YEAR($E$13),MONTH($E$9),DAY($E$9)),$G171:$P182,7,FALSE)))^(1/3)-1,""))</f>
        <v/>
      </c>
      <c r="O167" s="159" t="str">
        <f>IF($G$34="人数換算","－",IFERROR(((HLOOKUP(DATE(YEAR($E$13)+3,MONTH($E$9),DAY($E$9)),$G171:$P182,8,FALSE))/(HLOOKUP(DATE(YEAR($E$13),MONTH($E$9),DAY($E$9)),$G171:$P182,8,FALSE)))^(1/3)-1,""))</f>
        <v/>
      </c>
      <c r="P167" s="188" t="str">
        <f>IFERROR(VLOOKUP($G166,【参考】最低賃金の5年間の年平均の年平均上昇率!$B$4:$C$50,2,FALSE),"")</f>
        <v/>
      </c>
      <c r="Q167" s="148" t="str">
        <f>IF($G$34="人数換算",$N167,IF($G$34="就業時間換算",$O167,""))</f>
        <v/>
      </c>
    </row>
    <row r="168" spans="2:17" ht="29.25" customHeight="1" x14ac:dyDescent="0.4">
      <c r="D168" s="60">
        <f>COUNTA($D$165:D167)+1</f>
        <v>3</v>
      </c>
      <c r="E168" s="62" t="s">
        <v>128</v>
      </c>
      <c r="F168" s="36" t="s">
        <v>103</v>
      </c>
      <c r="G168" s="178"/>
      <c r="M168" s="145" t="s">
        <v>129</v>
      </c>
      <c r="N168" s="145" t="str">
        <f>IF(AND(COUNTA($G176:$P176)&gt;0,SUMIF($G176:$P176,"&lt;&gt;"&amp;"")=0),"－",IFERROR(((HLOOKUP(DATE(YEAR($E$13)+3,MONTH($E$9),DAY($E$9)),$G171:$P182,11,FALSE))/(HLOOKUP(DATE(YEAR($E$13),MONTH($E$9),DAY($E$9)),$G171:$P182,11,FALSE)))^(1/3)-1,""))</f>
        <v/>
      </c>
      <c r="O168" s="160" t="s">
        <v>130</v>
      </c>
      <c r="P168" s="189"/>
    </row>
    <row r="169" spans="2:17" x14ac:dyDescent="0.4">
      <c r="D169" s="1"/>
      <c r="E169" s="76" t="s">
        <v>109</v>
      </c>
      <c r="G169" s="1" t="s">
        <v>131</v>
      </c>
    </row>
    <row r="170" spans="2:17" x14ac:dyDescent="0.4">
      <c r="D170" s="1"/>
      <c r="G170" s="75" t="s">
        <v>51</v>
      </c>
      <c r="H170" s="75" t="s">
        <v>52</v>
      </c>
      <c r="I170" s="75" t="s">
        <v>53</v>
      </c>
      <c r="J170" s="161" t="s">
        <v>54</v>
      </c>
      <c r="K170" s="161"/>
      <c r="L170" s="161"/>
      <c r="M170" s="161"/>
      <c r="N170" s="161"/>
      <c r="O170" s="161"/>
      <c r="P170" s="161"/>
    </row>
    <row r="171" spans="2:17" x14ac:dyDescent="0.4">
      <c r="D171" s="11"/>
      <c r="E171" s="11"/>
      <c r="F171" s="65"/>
      <c r="G171" s="74" t="str">
        <f>IF($I171="","",EDATE(H171,-12))</f>
        <v/>
      </c>
      <c r="H171" s="74" t="str">
        <f>IF($I171="","",EDATE(I171,-12))</f>
        <v/>
      </c>
      <c r="I171" s="74" t="str">
        <f>IF($I$12="","",$I$12)</f>
        <v/>
      </c>
      <c r="J171" s="74" t="str">
        <f>IF($I171="","",EDATE(I171,12))</f>
        <v/>
      </c>
      <c r="K171" s="74" t="str">
        <f t="shared" ref="K171:P171" si="54">IF($I171="","",EDATE(J171,12))</f>
        <v/>
      </c>
      <c r="L171" s="74" t="str">
        <f t="shared" si="54"/>
        <v/>
      </c>
      <c r="M171" s="74" t="str">
        <f t="shared" si="54"/>
        <v/>
      </c>
      <c r="N171" s="74" t="str">
        <f t="shared" si="54"/>
        <v/>
      </c>
      <c r="O171" s="74" t="str">
        <f t="shared" si="54"/>
        <v/>
      </c>
      <c r="P171" s="74" t="str">
        <f t="shared" si="54"/>
        <v/>
      </c>
    </row>
    <row r="172" spans="2:17" ht="29.25" customHeight="1" x14ac:dyDescent="0.4">
      <c r="D172" s="60">
        <f>COUNTA($D$165:D171)+1</f>
        <v>4</v>
      </c>
      <c r="E172" s="31" t="s">
        <v>71</v>
      </c>
      <c r="F172" s="64"/>
      <c r="G172" s="179"/>
      <c r="H172" s="120"/>
      <c r="I172" s="170"/>
      <c r="J172" s="120"/>
      <c r="K172" s="120"/>
      <c r="L172" s="120"/>
      <c r="M172" s="120"/>
      <c r="N172" s="120"/>
      <c r="O172" s="120"/>
      <c r="P172" s="120"/>
    </row>
    <row r="173" spans="2:17" ht="29.25" customHeight="1" x14ac:dyDescent="0.4">
      <c r="C173" s="9"/>
      <c r="D173" s="60">
        <f>COUNTA($D$165:D172)+1</f>
        <v>5</v>
      </c>
      <c r="E173" s="31" t="s">
        <v>72</v>
      </c>
      <c r="F173" s="64"/>
      <c r="G173" s="179"/>
      <c r="H173" s="120"/>
      <c r="I173" s="170"/>
      <c r="J173" s="120"/>
      <c r="K173" s="120"/>
      <c r="L173" s="120"/>
      <c r="M173" s="120"/>
      <c r="N173" s="120"/>
      <c r="O173" s="120"/>
      <c r="P173" s="120"/>
    </row>
    <row r="174" spans="2:17" ht="29.25" customHeight="1" x14ac:dyDescent="0.4">
      <c r="C174" s="9"/>
      <c r="D174" s="5">
        <f>COUNTA($D$165:D173)+1</f>
        <v>6</v>
      </c>
      <c r="E174" s="24" t="s">
        <v>77</v>
      </c>
      <c r="F174" s="23" t="s">
        <v>78</v>
      </c>
      <c r="G174" s="169"/>
      <c r="H174" s="120"/>
      <c r="I174" s="170"/>
      <c r="J174" s="120"/>
      <c r="K174" s="120"/>
      <c r="L174" s="120"/>
      <c r="M174" s="120"/>
      <c r="N174" s="120"/>
      <c r="O174" s="120"/>
      <c r="P174" s="120"/>
    </row>
    <row r="175" spans="2:17" ht="29.25" customHeight="1" x14ac:dyDescent="0.4">
      <c r="C175" s="9"/>
      <c r="D175" s="5">
        <f>COUNTA($D$165:D174)+1</f>
        <v>7</v>
      </c>
      <c r="E175" s="24" t="s">
        <v>79</v>
      </c>
      <c r="F175" s="25" t="s">
        <v>78</v>
      </c>
      <c r="G175" s="169"/>
      <c r="H175" s="120"/>
      <c r="I175" s="170"/>
      <c r="J175" s="120"/>
      <c r="K175" s="120"/>
      <c r="L175" s="120"/>
      <c r="M175" s="120"/>
      <c r="N175" s="120"/>
      <c r="O175" s="120"/>
      <c r="P175" s="120"/>
    </row>
    <row r="176" spans="2:17" ht="29.25" customHeight="1" x14ac:dyDescent="0.4">
      <c r="C176" s="9"/>
      <c r="D176" s="60">
        <f>COUNTA($D$165:D175)+1</f>
        <v>8</v>
      </c>
      <c r="E176" s="31" t="s">
        <v>80</v>
      </c>
      <c r="F176" s="64" t="s">
        <v>134</v>
      </c>
      <c r="G176" s="179"/>
      <c r="H176" s="120"/>
      <c r="I176" s="170"/>
      <c r="J176" s="120"/>
      <c r="K176" s="120"/>
      <c r="L176" s="120"/>
      <c r="M176" s="120"/>
      <c r="N176" s="120"/>
      <c r="O176" s="120"/>
      <c r="P176" s="120"/>
    </row>
    <row r="177" spans="2:17" ht="29.25" customHeight="1" x14ac:dyDescent="0.4">
      <c r="C177" s="9"/>
      <c r="D177" s="7">
        <f>COUNTA($D$165:D176)+1</f>
        <v>9</v>
      </c>
      <c r="E177" s="26" t="s">
        <v>81</v>
      </c>
      <c r="F177" s="27"/>
      <c r="G177" s="12" t="str">
        <f>IF($G$34="就業時間換算","",IFERROR(+G172/G174,""))</f>
        <v/>
      </c>
      <c r="H177" s="13" t="str">
        <f t="shared" ref="H177:P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row>
    <row r="178" spans="2:17" ht="29.25" customHeight="1" x14ac:dyDescent="0.4">
      <c r="C178" s="9"/>
      <c r="D178" s="7">
        <f>COUNTA($D$165:D177)+1</f>
        <v>10</v>
      </c>
      <c r="E178" s="26" t="s">
        <v>82</v>
      </c>
      <c r="F178" s="28"/>
      <c r="G178" s="12" t="str">
        <f>IF($G$34="人数換算","",IFERROR(+G172/G175,""))</f>
        <v/>
      </c>
      <c r="H178" s="13" t="str">
        <f t="shared" ref="H178:P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row>
    <row r="179" spans="2:17" ht="29.25" customHeight="1" x14ac:dyDescent="0.4">
      <c r="C179" s="9"/>
      <c r="D179" s="7">
        <f>COUNTA($D$165:D178)+1</f>
        <v>11</v>
      </c>
      <c r="E179" s="26" t="s">
        <v>83</v>
      </c>
      <c r="F179" s="27" t="s">
        <v>84</v>
      </c>
      <c r="G179" s="14"/>
      <c r="H179" s="56" t="str">
        <f>IFERROR((H177-G177)/G177,"")</f>
        <v/>
      </c>
      <c r="I179" s="57" t="str">
        <f t="shared" ref="I179:P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row>
    <row r="180" spans="2:17"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row>
    <row r="181" spans="2:17" ht="29.25" customHeight="1" x14ac:dyDescent="0.4">
      <c r="C181" s="9"/>
      <c r="D181" s="7">
        <f>COUNTA($D$165:D180)+1</f>
        <v>13</v>
      </c>
      <c r="E181" s="26" t="s">
        <v>87</v>
      </c>
      <c r="F181" s="27"/>
      <c r="G181" s="83" t="str">
        <f>IFERROR(+G173/G176,"")</f>
        <v/>
      </c>
      <c r="H181" s="84" t="str">
        <f>IFERROR(+H173/H176,"")</f>
        <v/>
      </c>
      <c r="I181" s="84" t="str">
        <f t="shared" ref="I181:P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row>
    <row r="182" spans="2:17" ht="29.25" customHeight="1" x14ac:dyDescent="0.4">
      <c r="D182" s="7">
        <f>COUNTA($D$165:D181)+1</f>
        <v>14</v>
      </c>
      <c r="E182" s="26" t="s">
        <v>88</v>
      </c>
      <c r="F182" s="27" t="s">
        <v>84</v>
      </c>
      <c r="G182" s="14"/>
      <c r="H182" s="56" t="str">
        <f>IFERROR((H181-G181)/G181,"")</f>
        <v/>
      </c>
      <c r="I182" s="57" t="str">
        <f>IFERROR((I181-H181)/H181,"")</f>
        <v/>
      </c>
      <c r="J182" s="56" t="str">
        <f t="shared" ref="J182:P182" si="59">IFERROR((J181-I181)/I181,"")</f>
        <v/>
      </c>
      <c r="K182" s="56" t="str">
        <f t="shared" si="59"/>
        <v/>
      </c>
      <c r="L182" s="56" t="str">
        <f t="shared" si="59"/>
        <v/>
      </c>
      <c r="M182" s="56" t="str">
        <f t="shared" si="59"/>
        <v/>
      </c>
      <c r="N182" s="56" t="str">
        <f t="shared" si="59"/>
        <v/>
      </c>
      <c r="O182" s="56" t="str">
        <f t="shared" si="59"/>
        <v/>
      </c>
      <c r="P182" s="56" t="str">
        <f t="shared" si="59"/>
        <v/>
      </c>
    </row>
    <row r="183" spans="2:17" x14ac:dyDescent="0.4">
      <c r="E183" s="50"/>
    </row>
    <row r="184" spans="2:17" ht="19.5" thickBot="1" x14ac:dyDescent="0.45">
      <c r="B184" s="82"/>
      <c r="C184" s="54" t="s">
        <v>138</v>
      </c>
      <c r="D184" s="4"/>
      <c r="E184" s="6"/>
      <c r="F184" s="6"/>
      <c r="L184" s="59"/>
    </row>
    <row r="185" spans="2:17" ht="29.25" customHeight="1" thickBot="1" x14ac:dyDescent="0.45">
      <c r="D185" s="155">
        <f>COUNTA($D$184:D184)+1</f>
        <v>1</v>
      </c>
      <c r="E185" s="156" t="s">
        <v>122</v>
      </c>
      <c r="F185" s="157"/>
      <c r="G185" s="158" t="str">
        <f>IF($K$86="","",$K$86)</f>
        <v/>
      </c>
      <c r="M185" s="146" t="s">
        <v>123</v>
      </c>
      <c r="N185" s="58" t="s">
        <v>124</v>
      </c>
      <c r="O185" s="58" t="s">
        <v>125</v>
      </c>
      <c r="P185" s="58" t="str">
        <f>"基準："&amp;$G185</f>
        <v>基準：</v>
      </c>
    </row>
    <row r="186" spans="2:17" ht="29.25" customHeight="1" x14ac:dyDescent="0.4">
      <c r="D186" s="60">
        <f>COUNTA($D$184:D185)+1</f>
        <v>2</v>
      </c>
      <c r="E186" s="62" t="s">
        <v>139</v>
      </c>
      <c r="F186" s="66" t="s">
        <v>103</v>
      </c>
      <c r="G186" s="177"/>
      <c r="M186" s="145" t="s">
        <v>127</v>
      </c>
      <c r="N186" s="145" t="str">
        <f>IF($G$34="就業時間換算","－",IFERROR(((HLOOKUP(DATE(YEAR($E$13)+3,MONTH($E$9),DAY($E$9)),$G190:$P201,7,FALSE))/(HLOOKUP(DATE(YEAR($E$13),MONTH($E$9),DAY($E$9)),$G190:$P201,7,FALSE)))^(1/3)-1,""))</f>
        <v/>
      </c>
      <c r="O186" s="159" t="str">
        <f>IF($G$34="人数換算","－",IFERROR(((HLOOKUP(DATE(YEAR($E$13)+3,MONTH($E$9),DAY($E$9)),$G190:$P201,8,FALSE))/(HLOOKUP(DATE(YEAR($E$13),MONTH($E$9),DAY($E$9)),$G190:$P201,8,FALSE)))^(1/3)-1,""))</f>
        <v/>
      </c>
      <c r="P186" s="188" t="str">
        <f>IFERROR(VLOOKUP($G185,【参考】最低賃金の5年間の年平均の年平均上昇率!$B$4:$C$50,2,FALSE),"")</f>
        <v/>
      </c>
      <c r="Q186" s="148" t="str">
        <f>IF($G$34="人数換算",$N186,IF($G$34="就業時間換算",$O186,""))</f>
        <v/>
      </c>
    </row>
    <row r="187" spans="2:17" ht="29.25" customHeight="1" x14ac:dyDescent="0.4">
      <c r="D187" s="60">
        <f>COUNTA($D$184:D186)+1</f>
        <v>3</v>
      </c>
      <c r="E187" s="62" t="s">
        <v>128</v>
      </c>
      <c r="F187" s="36" t="s">
        <v>103</v>
      </c>
      <c r="G187" s="178"/>
      <c r="M187" s="145" t="s">
        <v>129</v>
      </c>
      <c r="N187" s="145" t="str">
        <f>IF(AND(COUNTA($G195:$P195)&gt;0,SUMIF($G195:$P195,"&lt;&gt;"&amp;"")=0),"－",IFERROR(((HLOOKUP(DATE(YEAR($E$13)+3,MONTH($E$9),DAY($E$9)),$G190:$P201,11,FALSE))/(HLOOKUP(DATE(YEAR($E$13),MONTH($E$9),DAY($E$9)),$G190:$P201,11,FALSE)))^(1/3)-1,""))</f>
        <v/>
      </c>
      <c r="O187" s="160" t="s">
        <v>130</v>
      </c>
      <c r="P187" s="189"/>
    </row>
    <row r="188" spans="2:17" x14ac:dyDescent="0.4">
      <c r="D188" s="1"/>
      <c r="E188" s="76" t="s">
        <v>109</v>
      </c>
      <c r="G188" s="1" t="s">
        <v>131</v>
      </c>
    </row>
    <row r="189" spans="2:17" x14ac:dyDescent="0.4">
      <c r="D189" s="1"/>
      <c r="G189" s="75" t="s">
        <v>51</v>
      </c>
      <c r="H189" s="75" t="s">
        <v>52</v>
      </c>
      <c r="I189" s="75" t="s">
        <v>53</v>
      </c>
      <c r="J189" s="161" t="s">
        <v>54</v>
      </c>
      <c r="K189" s="161"/>
      <c r="L189" s="161"/>
      <c r="M189" s="161"/>
      <c r="N189" s="161"/>
      <c r="O189" s="161"/>
      <c r="P189" s="161"/>
    </row>
    <row r="190" spans="2:17" x14ac:dyDescent="0.4">
      <c r="D190" s="11"/>
      <c r="E190" s="11"/>
      <c r="F190" s="65"/>
      <c r="G190" s="74" t="str">
        <f>IF($I190="","",EDATE(H190,-12))</f>
        <v/>
      </c>
      <c r="H190" s="74" t="str">
        <f>IF($I190="","",EDATE(I190,-12))</f>
        <v/>
      </c>
      <c r="I190" s="74" t="str">
        <f>IF($I$12="","",$I$12)</f>
        <v/>
      </c>
      <c r="J190" s="74" t="str">
        <f>IF($I190="","",EDATE(I190,12))</f>
        <v/>
      </c>
      <c r="K190" s="74" t="str">
        <f t="shared" ref="K190:P190" si="60">IF($I190="","",EDATE(J190,12))</f>
        <v/>
      </c>
      <c r="L190" s="74" t="str">
        <f t="shared" si="60"/>
        <v/>
      </c>
      <c r="M190" s="74" t="str">
        <f t="shared" si="60"/>
        <v/>
      </c>
      <c r="N190" s="74" t="str">
        <f t="shared" si="60"/>
        <v/>
      </c>
      <c r="O190" s="74" t="str">
        <f t="shared" si="60"/>
        <v/>
      </c>
      <c r="P190" s="74" t="str">
        <f t="shared" si="60"/>
        <v/>
      </c>
    </row>
    <row r="191" spans="2:17" ht="29.25" customHeight="1" x14ac:dyDescent="0.4">
      <c r="D191" s="60">
        <f>COUNTA($D$184:D190)+1</f>
        <v>4</v>
      </c>
      <c r="E191" s="31" t="s">
        <v>71</v>
      </c>
      <c r="F191" s="64"/>
      <c r="G191" s="179"/>
      <c r="H191" s="120"/>
      <c r="I191" s="170"/>
      <c r="J191" s="120"/>
      <c r="K191" s="120"/>
      <c r="L191" s="120"/>
      <c r="M191" s="120"/>
      <c r="N191" s="120"/>
      <c r="O191" s="120"/>
      <c r="P191" s="120"/>
    </row>
    <row r="192" spans="2:17" ht="29.25" customHeight="1" x14ac:dyDescent="0.4">
      <c r="C192" s="9"/>
      <c r="D192" s="60">
        <f>COUNTA($D$184:D191)+1</f>
        <v>5</v>
      </c>
      <c r="E192" s="31" t="s">
        <v>72</v>
      </c>
      <c r="F192" s="64"/>
      <c r="G192" s="179"/>
      <c r="H192" s="120"/>
      <c r="I192" s="170"/>
      <c r="J192" s="120"/>
      <c r="K192" s="120"/>
      <c r="L192" s="120"/>
      <c r="M192" s="120"/>
      <c r="N192" s="120"/>
      <c r="O192" s="120"/>
      <c r="P192" s="120"/>
    </row>
    <row r="193" spans="2:16" ht="29.25" customHeight="1" x14ac:dyDescent="0.4">
      <c r="C193" s="9"/>
      <c r="D193" s="5">
        <f>COUNTA($D$184:D192)+1</f>
        <v>6</v>
      </c>
      <c r="E193" s="24" t="s">
        <v>77</v>
      </c>
      <c r="F193" s="23" t="s">
        <v>78</v>
      </c>
      <c r="G193" s="169"/>
      <c r="H193" s="120"/>
      <c r="I193" s="170"/>
      <c r="J193" s="120"/>
      <c r="K193" s="120"/>
      <c r="L193" s="120"/>
      <c r="M193" s="120"/>
      <c r="N193" s="120"/>
      <c r="O193" s="120"/>
      <c r="P193" s="120"/>
    </row>
    <row r="194" spans="2:16" ht="29.25" customHeight="1" x14ac:dyDescent="0.4">
      <c r="C194" s="9"/>
      <c r="D194" s="5">
        <f>COUNTA($D$184:D193)+1</f>
        <v>7</v>
      </c>
      <c r="E194" s="24" t="s">
        <v>79</v>
      </c>
      <c r="F194" s="25" t="s">
        <v>78</v>
      </c>
      <c r="G194" s="169"/>
      <c r="H194" s="120"/>
      <c r="I194" s="170"/>
      <c r="J194" s="120"/>
      <c r="K194" s="120"/>
      <c r="L194" s="120"/>
      <c r="M194" s="120"/>
      <c r="N194" s="120"/>
      <c r="O194" s="120"/>
      <c r="P194" s="120"/>
    </row>
    <row r="195" spans="2:16" ht="29.25" customHeight="1" x14ac:dyDescent="0.4">
      <c r="C195" s="9"/>
      <c r="D195" s="60">
        <f>COUNTA($D$184:D194)+1</f>
        <v>8</v>
      </c>
      <c r="E195" s="31" t="s">
        <v>80</v>
      </c>
      <c r="F195" s="64" t="s">
        <v>134</v>
      </c>
      <c r="G195" s="179"/>
      <c r="H195" s="120"/>
      <c r="I195" s="170"/>
      <c r="J195" s="120"/>
      <c r="K195" s="120"/>
      <c r="L195" s="120"/>
      <c r="M195" s="120"/>
      <c r="N195" s="120"/>
      <c r="O195" s="120"/>
      <c r="P195" s="120"/>
    </row>
    <row r="196" spans="2:16" ht="29.25" customHeight="1" x14ac:dyDescent="0.4">
      <c r="C196" s="9"/>
      <c r="D196" s="7">
        <f>COUNTA($D$184:D195)+1</f>
        <v>9</v>
      </c>
      <c r="E196" s="26" t="s">
        <v>81</v>
      </c>
      <c r="F196" s="27"/>
      <c r="G196" s="12" t="str">
        <f>IF($G$34="就業時間換算","",IFERROR(+G191/G193,""))</f>
        <v/>
      </c>
      <c r="H196" s="13" t="str">
        <f t="shared" ref="H196:P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row>
    <row r="197" spans="2:16" ht="29.25" customHeight="1" x14ac:dyDescent="0.4">
      <c r="C197" s="9"/>
      <c r="D197" s="7">
        <f>COUNTA($D$184:D196)+1</f>
        <v>10</v>
      </c>
      <c r="E197" s="26" t="s">
        <v>82</v>
      </c>
      <c r="F197" s="28"/>
      <c r="G197" s="12" t="str">
        <f>IF($G$34="人数換算","",IFERROR(+G191/G194,""))</f>
        <v/>
      </c>
      <c r="H197" s="13" t="str">
        <f t="shared" ref="H197:P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row>
    <row r="198" spans="2:16" ht="29.25" customHeight="1" x14ac:dyDescent="0.4">
      <c r="C198" s="9"/>
      <c r="D198" s="7">
        <f>COUNTA($D$184:D197)+1</f>
        <v>11</v>
      </c>
      <c r="E198" s="26" t="s">
        <v>83</v>
      </c>
      <c r="F198" s="27" t="s">
        <v>84</v>
      </c>
      <c r="G198" s="14"/>
      <c r="H198" s="56" t="str">
        <f>IFERROR((H196-G196)/G196,"")</f>
        <v/>
      </c>
      <c r="I198" s="57" t="str">
        <f t="shared" ref="I198:P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row>
    <row r="199" spans="2:16"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row>
    <row r="200" spans="2:16" ht="29.25" customHeight="1" x14ac:dyDescent="0.4">
      <c r="C200" s="9"/>
      <c r="D200" s="7">
        <f>COUNTA($D$184:D199)+1</f>
        <v>13</v>
      </c>
      <c r="E200" s="26" t="s">
        <v>87</v>
      </c>
      <c r="F200" s="27"/>
      <c r="G200" s="83" t="str">
        <f>IFERROR(+G192/G195,"")</f>
        <v/>
      </c>
      <c r="H200" s="84" t="str">
        <f>IFERROR(+H192/H195,"")</f>
        <v/>
      </c>
      <c r="I200" s="84" t="str">
        <f t="shared" ref="I200:P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row>
    <row r="201" spans="2:16" ht="29.25" customHeight="1" x14ac:dyDescent="0.4">
      <c r="D201" s="7">
        <f>COUNTA($D$184:D200)+1</f>
        <v>14</v>
      </c>
      <c r="E201" s="26" t="s">
        <v>88</v>
      </c>
      <c r="F201" s="27" t="s">
        <v>84</v>
      </c>
      <c r="G201" s="14"/>
      <c r="H201" s="56" t="str">
        <f>IFERROR((H200-G200)/G200,"")</f>
        <v/>
      </c>
      <c r="I201" s="57" t="str">
        <f>IFERROR((I200-H200)/H200,"")</f>
        <v/>
      </c>
      <c r="J201" s="56" t="str">
        <f t="shared" ref="J201:P201" si="65">IFERROR((J200-I200)/I200,"")</f>
        <v/>
      </c>
      <c r="K201" s="56" t="str">
        <f t="shared" si="65"/>
        <v/>
      </c>
      <c r="L201" s="56" t="str">
        <f t="shared" si="65"/>
        <v/>
      </c>
      <c r="M201" s="56" t="str">
        <f t="shared" si="65"/>
        <v/>
      </c>
      <c r="N201" s="56" t="str">
        <f t="shared" si="65"/>
        <v/>
      </c>
      <c r="O201" s="56" t="str">
        <f t="shared" si="65"/>
        <v/>
      </c>
      <c r="P201" s="56" t="str">
        <f t="shared" si="65"/>
        <v/>
      </c>
    </row>
    <row r="202" spans="2:16" x14ac:dyDescent="0.4">
      <c r="E202" s="50"/>
    </row>
    <row r="203" spans="2:16" ht="19.5" x14ac:dyDescent="0.4">
      <c r="B203" s="22" t="s">
        <v>140</v>
      </c>
      <c r="C203" s="77"/>
      <c r="G203" s="11"/>
      <c r="H203" s="11"/>
    </row>
    <row r="204" spans="2:16" x14ac:dyDescent="0.4">
      <c r="C204" s="86" t="s">
        <v>141</v>
      </c>
      <c r="D204" s="86" t="s">
        <v>142</v>
      </c>
      <c r="E204" s="78"/>
      <c r="F204" s="49"/>
    </row>
    <row r="205" spans="2:16" x14ac:dyDescent="0.4">
      <c r="C205" s="9"/>
      <c r="D205" s="80" t="s">
        <v>143</v>
      </c>
      <c r="E205" s="79"/>
      <c r="F205" s="6"/>
    </row>
    <row r="206" spans="2:16" x14ac:dyDescent="0.4">
      <c r="C206" s="9"/>
      <c r="D206" s="80" t="s">
        <v>144</v>
      </c>
      <c r="E206" s="79"/>
      <c r="F206" s="6"/>
    </row>
    <row r="207" spans="2:16" x14ac:dyDescent="0.4">
      <c r="D207" s="81" t="s">
        <v>145</v>
      </c>
      <c r="F207" s="10"/>
    </row>
    <row r="208" spans="2:16"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IF(OR($Q$91="",$P$91="",$Q$91&lt;$P$91),"非該当","該当")</f>
        <v>非該当</v>
      </c>
      <c r="I223" s="51" t="str">
        <f>IF($G109="","－",IF(OR($Q$110="",$P$110="",$Q$110&lt;$P$110),"非該当","該当"))</f>
        <v>－</v>
      </c>
      <c r="J223" s="51" t="str">
        <f>IF($G128="","－",IF(OR($Q$129="",$P$129="",$Q$129&lt;$P$129),"非該当","該当"))</f>
        <v>－</v>
      </c>
      <c r="K223" s="51" t="str">
        <f>IF($G147="","－",IF(OR($Q$148="",$P$148="",$Q$148&lt;$P$148),"非該当","該当"))</f>
        <v>－</v>
      </c>
      <c r="L223" s="51" t="str">
        <f>IF($G166="","－",IF(OR($Q$167="",$P$167="",$Q$167&lt;$P$167),"非該当","該当"))</f>
        <v>－</v>
      </c>
      <c r="M223" s="51" t="str">
        <f>IF($G185="","－",IF(OR($Q$186="",$P$186="",$Q$186&lt;$P$186),"非該当","該当"))</f>
        <v>－</v>
      </c>
      <c r="N223" s="6"/>
    </row>
    <row r="224" spans="2:14" ht="37.5" x14ac:dyDescent="0.4">
      <c r="D224" s="7">
        <v>8</v>
      </c>
      <c r="E224" s="45" t="s">
        <v>165</v>
      </c>
      <c r="F224" s="41" t="s">
        <v>160</v>
      </c>
      <c r="G224" s="52" t="str">
        <f>IF(COUNTIF(H224:M224,"非該当")&gt;0,"非該当","該当")</f>
        <v>非該当</v>
      </c>
      <c r="H224" s="51" t="str">
        <f>IF($N92="－","－",IF(OR($N$92="",$P$91="",$N$92&lt;$P$91),"非該当","該当"))</f>
        <v>非該当</v>
      </c>
      <c r="I224" s="51" t="str">
        <f>IF(OR($G109="",N111="－"),"－",IF(OR($N$111="",$P$110="",$N$111&lt;$P$110),"非該当","該当"))</f>
        <v>－</v>
      </c>
      <c r="J224" s="51" t="str">
        <f>IF(OR($G128="",$N130="－"),"－",IF(OR($N$130="",$P$129="",$N$130&lt;$P$129),"非該当","該当"))</f>
        <v>－</v>
      </c>
      <c r="K224" s="51" t="str">
        <f>IF(OR($G147="",$N149="－"),"－",IF(OR($N$149="",$P$148="",$N$149&lt;$P$148),"非該当","該当"))</f>
        <v>－</v>
      </c>
      <c r="L224" s="51" t="str">
        <f>IF(OR($G166="",$N168="－"),"－",IF(OR($N$168="",$P$167="",$N$168&lt;$P$167),"非該当","該当"))</f>
        <v>－</v>
      </c>
      <c r="M224" s="51" t="str">
        <f>IF(OR($G185="",$N187="－"),"－",IF(OR($N$187="",$P$186="",$N$187&lt;$P$186),"非該当","該当"))</f>
        <v>－</v>
      </c>
      <c r="N224" s="6"/>
    </row>
    <row r="225" spans="4:14" ht="37.5" x14ac:dyDescent="0.4">
      <c r="D225" s="7">
        <v>9</v>
      </c>
      <c r="E225" s="45" t="s">
        <v>166</v>
      </c>
      <c r="F225" s="41" t="s">
        <v>167</v>
      </c>
      <c r="G225" s="51" t="s">
        <v>130</v>
      </c>
      <c r="J225" s="55"/>
      <c r="N225" s="6"/>
    </row>
  </sheetData>
  <sheetProtection algorithmName="SHA-512" hashValue="NZwX5U+P70AecQHLmbkWY9ciwN5nrNVieOh44ahwwXbdCczyo+zXgOmhSuNvx94Uo75btiFeQVH6/LglF+rOLA==" saltValue="RnJuReRZtPtSD7Sjn0EmIA==" spinCount="100000" sheet="1" objects="1" scenarios="1"/>
  <dataConsolidate/>
  <mergeCells count="6">
    <mergeCell ref="P91:P92"/>
    <mergeCell ref="P110:P111"/>
    <mergeCell ref="P129:P130"/>
    <mergeCell ref="P148:P149"/>
    <mergeCell ref="P167:P168"/>
    <mergeCell ref="P186:P187"/>
  </mergeCells>
  <phoneticPr fontId="1"/>
  <conditionalFormatting sqref="G225 G216:G220 G222:M224">
    <cfRule type="expression" dxfId="69" priority="10">
      <formula>G216="非該当"</formula>
    </cfRule>
  </conditionalFormatting>
  <conditionalFormatting sqref="D109:P125">
    <cfRule type="expression" dxfId="68" priority="6">
      <formula>$G$86=""</formula>
    </cfRule>
  </conditionalFormatting>
  <conditionalFormatting sqref="D128:P144">
    <cfRule type="expression" dxfId="67" priority="5">
      <formula>$H$86=""</formula>
    </cfRule>
  </conditionalFormatting>
  <conditionalFormatting sqref="D147:P163">
    <cfRule type="expression" dxfId="66" priority="4">
      <formula>$I$86=""</formula>
    </cfRule>
  </conditionalFormatting>
  <conditionalFormatting sqref="D166:P182">
    <cfRule type="expression" dxfId="65" priority="3">
      <formula>$J$86=""</formula>
    </cfRule>
  </conditionalFormatting>
  <conditionalFormatting sqref="D185:P201">
    <cfRule type="expression" dxfId="64" priority="2">
      <formula>$K$86=""</formula>
    </cfRule>
  </conditionalFormatting>
  <conditionalFormatting sqref="C5:F5">
    <cfRule type="expression" dxfId="63" priority="1">
      <formula>$C$5&lt;&gt;""</formula>
    </cfRule>
  </conditionalFormatting>
  <conditionalFormatting sqref="D36:P36 D39:P39 D41:P41 D45:P45 D75:P75 D77:P77 D81:P81 D99:P99 D102:P102 D104:P104 D118:P118 D121:P121 D123:P123 D137:P137 D140:P140 D142:P142 D156:P156 D159:P159 D161:P161 D175:P175 D178:P178 D180:P180 D194:P194 D197:P197 D199:P199 D72:P72">
    <cfRule type="expression" dxfId="62" priority="8">
      <formula>$G$34&lt;&gt;"就業時間換算"</formula>
    </cfRule>
  </conditionalFormatting>
  <conditionalFormatting sqref="D35:P35 D38:P38 D40:P40 D44:P44 D71:P71 D74:P74 D76:P76 D80:P80 D98:P98 D101:P101 D103:P103 D117:P117 D120:P120 D122:P122 D136:P136 D139:P139 D141:P141 D155:P155 D158:P158 D160:P160 D174:P174 D177:P177 D179:P179 D193:P193 D196:P196 D198:P198">
    <cfRule type="expression" dxfId="61" priority="7">
      <formula>$G$34&lt;&gt;"人数換算"</formula>
    </cfRule>
  </conditionalFormatting>
  <conditionalFormatting sqref="G27:P33 G35:P45 G64:P81 G96:P106 G115:P125 G134:P144 G153:P163 G172:P182 G191:P201">
    <cfRule type="expression" dxfId="60" priority="9">
      <formula>G$13="－"</formula>
    </cfRule>
  </conditionalFormatting>
  <dataValidations count="14">
    <dataValidation type="list" allowBlank="1" showInputMessage="1" showErrorMessage="1" sqref="E12" xr:uid="{D1456358-84C7-40E5-9924-74C779E9E559}">
      <formula1>$G$12:$P$12</formula1>
    </dataValidation>
    <dataValidation type="list" imeMode="halfAlpha" allowBlank="1" showInputMessage="1" showErrorMessage="1" sqref="G34" xr:uid="{14433AA3-B41B-402A-ABDB-BCD7F1719D44}">
      <formula1>"人数換算,就業時間換算"</formula1>
    </dataValidation>
    <dataValidation type="list" allowBlank="1" showInputMessage="1" showErrorMessage="1" sqref="G92" xr:uid="{528FDBBA-6DAE-4E58-88F2-872387AB9D50}">
      <formula1>INDIRECT($G$91)</formula1>
    </dataValidation>
    <dataValidation type="list" allowBlank="1" showInputMessage="1" showErrorMessage="1" sqref="G111" xr:uid="{0B33F15C-8212-4D0B-B28C-815BCE6F1D98}">
      <formula1>INDIRECT($G$110)</formula1>
    </dataValidation>
    <dataValidation type="list" allowBlank="1" showInputMessage="1" showErrorMessage="1" sqref="G130" xr:uid="{6BD9770C-1469-4BF3-991A-3DD1F1C6E822}">
      <formula1>INDIRECT($G$129)</formula1>
    </dataValidation>
    <dataValidation type="list" allowBlank="1" showInputMessage="1" showErrorMessage="1" sqref="G149" xr:uid="{3F53B0D0-4519-479A-8A54-28F15240C397}">
      <formula1>INDIRECT($G$148)</formula1>
    </dataValidation>
    <dataValidation type="list" allowBlank="1" showInputMessage="1" showErrorMessage="1" sqref="G168" xr:uid="{5EAA4AE3-5789-484C-BB7F-B4A48F7BEFBE}">
      <formula1>INDIRECT($G$167)</formula1>
    </dataValidation>
    <dataValidation type="list" allowBlank="1" showInputMessage="1" showErrorMessage="1" sqref="G187" xr:uid="{C3D1DD17-A948-4DD4-86E1-24705B97D294}">
      <formula1>INDIRECT($G$186)</formula1>
    </dataValidation>
    <dataValidation type="list" allowBlank="1" showInputMessage="1" showErrorMessage="1" sqref="G57" xr:uid="{82E58B4E-569D-4884-B6DA-7FF56401CCA6}">
      <formula1>INDIRECT($G$56)</formula1>
    </dataValidation>
    <dataValidation operator="lessThanOrEqual" allowBlank="1" showInputMessage="1" showErrorMessage="1" sqref="E9" xr:uid="{67E58E46-16F9-47D7-9265-9660DFBFC1D2}"/>
    <dataValidation type="date" allowBlank="1" showInputMessage="1" showErrorMessage="1" error="補助事業期間内（2026年12月31日まで）の日付を入力してください" sqref="E10" xr:uid="{BCAE5D75-2E5E-4ADE-9D91-B85D3BA95CE0}">
      <formula1>45412</formula1>
      <formula2>46387</formula2>
    </dataValidation>
    <dataValidation operator="greaterThanOrEqual" allowBlank="1" showInputMessage="1" showErrorMessage="1" error="2024年3月1日以降の日付を入力ください" sqref="E7" xr:uid="{F90B5CC1-1FBE-4EB8-BC36-A5E22C8D2011}"/>
    <dataValidation imeMode="halfAlpha" allowBlank="1" showInputMessage="1" showErrorMessage="1" sqref="G16:I24 G42:P42 G191:P195 G64:P69 G105:P105 G78:P78 G48:I51 G172:P176 G96:P100 G143:P143 G115:P119 G162:P162 G134:P138 G181:P181 G153:P157 G200:P200 G124:P124 G35:P37 G71:P73 G82 G27:P32" xr:uid="{3562288D-F2A9-4290-BC27-031FCCF7A930}"/>
    <dataValidation type="list" allowBlank="1" showInputMessage="1" showErrorMessage="1" sqref="G54:G55" xr:uid="{DC129483-CAAF-4550-8B68-98752DA57172}">
      <formula1>"該当,非該当"</formula1>
    </dataValidation>
  </dataValidations>
  <hyperlinks>
    <hyperlink ref="H54" r:id="rId1" xr:uid="{CB1A503A-40B7-43AA-B340-ED4D9C6FD6FE}"/>
    <hyperlink ref="H55" r:id="rId2" xr:uid="{D5CD937C-6496-4A9C-9D22-82E05B6FDC47}"/>
    <hyperlink ref="E58" r:id="rId3" xr:uid="{23C877E8-5720-4206-A5CA-6C484EA17561}"/>
    <hyperlink ref="E93" r:id="rId4" xr:uid="{B9FA272C-BD22-4487-A37B-8D5DF3EEED53}"/>
    <hyperlink ref="E112" r:id="rId5" xr:uid="{30FE7330-E63B-47E0-988B-9770EB418CC1}"/>
    <hyperlink ref="E131" r:id="rId6" xr:uid="{CBE81C8E-7B5F-45A2-AFC4-201FD7125765}"/>
    <hyperlink ref="E150" r:id="rId7" xr:uid="{3A18E90A-AB6D-40A8-8665-34419D0964A2}"/>
    <hyperlink ref="E169" r:id="rId8" xr:uid="{62370F0E-B93B-4512-8909-8511C7003559}"/>
    <hyperlink ref="E188" r:id="rId9" xr:uid="{D70B4AFB-ECFF-4C15-AB1E-2331AD945C92}"/>
    <hyperlink ref="Q50" r:id="rId10" xr:uid="{0F3804B5-C8F9-45C1-8521-9F0D62B3C331}"/>
    <hyperlink ref="Q48" r:id="rId11" xr:uid="{7D1AA451-DC8F-450D-8A53-F55685FCA7B2}"/>
    <hyperlink ref="Q51" r:id="rId12" xr:uid="{A9F6944C-20D3-43A6-8A5E-55FB1F378445}"/>
  </hyperlinks>
  <pageMargins left="0.23622047244094491" right="0.23622047244094491" top="0.74803149606299213" bottom="0.74803149606299213" header="0.31496062992125984" footer="0.31496062992125984"/>
  <pageSetup paperSize="9" scale="36"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C644A785-779E-43BD-A3DF-60EB3EF35CC4}">
          <x14:formula1>
            <xm:f>【参考】業種!$G$2:$X$2</xm:f>
          </x14:formula1>
          <xm:sqref>G91 G110 G129 G148 G167 G186</xm:sqref>
        </x14:dataValidation>
        <x14:dataValidation type="list" allowBlank="1" showInputMessage="1" showErrorMessage="1" xr:uid="{1B9F415F-9245-42A7-866F-BF592CBF5A1A}">
          <x14:formula1>
            <xm:f>【参考】業種!$E$2:$X$2</xm:f>
          </x14:formula1>
          <xm:sqref>G56</xm:sqref>
        </x14:dataValidation>
        <x14:dataValidation type="list" allowBlank="1" showInputMessage="1" showErrorMessage="1" xr:uid="{E58F326C-FB3A-4A4B-A68E-AAE360AF4AAB}">
          <x14:formula1>
            <xm:f>【参考】最低賃金の5年間の年平均の年平均上昇率!$B$4:$B$50</xm:f>
          </x14:formula1>
          <xm:sqref>H86:K86 G85:G86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317FBB-650A-4335-84BA-04D115E669EB}">
  <sheetPr codeName="Sheet9">
    <tabColor theme="7" tint="0.79998168889431442"/>
    <pageSetUpPr fitToPage="1"/>
  </sheetPr>
  <dimension ref="A1:R225"/>
  <sheetViews>
    <sheetView showGridLines="0" zoomScale="85" zoomScaleNormal="85" workbookViewId="0">
      <pane xSplit="6" ySplit="13" topLeftCell="G14" activePane="bottomRight" state="frozen"/>
      <selection pane="topRight"/>
      <selection pane="bottomLeft"/>
      <selection pane="bottomRight" activeCell="E9" sqref="E9"/>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16" width="12.5" style="1" customWidth="1"/>
    <col min="17" max="17" width="9" style="1"/>
    <col min="18" max="21" width="12.5" style="1" customWidth="1"/>
    <col min="22" max="16384" width="9" style="1"/>
  </cols>
  <sheetData>
    <row r="1" spans="1:16" ht="14.45" customHeight="1" x14ac:dyDescent="0.4">
      <c r="A1" s="127" t="s">
        <v>404</v>
      </c>
    </row>
    <row r="2" spans="1:16" ht="7.5" customHeight="1" x14ac:dyDescent="0.4">
      <c r="A2" s="50"/>
    </row>
    <row r="3" spans="1:16" ht="24" x14ac:dyDescent="0.4">
      <c r="B3" s="87" t="s">
        <v>44</v>
      </c>
    </row>
    <row r="4" spans="1:16" ht="16.149999999999999" customHeight="1" thickBot="1" x14ac:dyDescent="0.45">
      <c r="B4" s="8"/>
      <c r="C4" s="8"/>
    </row>
    <row r="5" spans="1:16" ht="19.5" thickBot="1" x14ac:dyDescent="0.45">
      <c r="B5" s="8"/>
      <c r="C5" s="16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5"/>
      <c r="E5" s="165"/>
      <c r="F5" s="166"/>
    </row>
    <row r="6" spans="1:16" ht="16.149999999999999" customHeight="1" x14ac:dyDescent="0.4">
      <c r="B6" s="8"/>
      <c r="J6" s="80"/>
    </row>
    <row r="7" spans="1:16" ht="16.149999999999999" customHeight="1" x14ac:dyDescent="0.4">
      <c r="D7" s="37" t="s">
        <v>45</v>
      </c>
      <c r="E7" s="180" t="str">
        <f>IF(①申請者情報!$D$6="","",①申請者情報!$D$6)</f>
        <v/>
      </c>
      <c r="J7" s="80"/>
    </row>
    <row r="8" spans="1:16" ht="16.149999999999999" customHeight="1" x14ac:dyDescent="0.4">
      <c r="D8" s="37" t="s">
        <v>46</v>
      </c>
      <c r="E8" s="154" t="str">
        <f>IF(①申請者情報!$D$37="","",①申請者情報!$D$37)</f>
        <v/>
      </c>
      <c r="J8" s="80"/>
    </row>
    <row r="9" spans="1:16" ht="16.149999999999999" customHeight="1" x14ac:dyDescent="0.4">
      <c r="B9" s="8"/>
      <c r="D9" s="37" t="s">
        <v>47</v>
      </c>
      <c r="E9" s="167"/>
    </row>
    <row r="10" spans="1:16" ht="16.149999999999999" customHeight="1" x14ac:dyDescent="0.4">
      <c r="D10" s="37" t="s">
        <v>48</v>
      </c>
      <c r="E10" s="167"/>
      <c r="F10" s="63"/>
      <c r="G10" s="1" t="s">
        <v>49</v>
      </c>
    </row>
    <row r="11" spans="1:16" x14ac:dyDescent="0.4">
      <c r="C11" s="8"/>
      <c r="D11" s="37" t="s">
        <v>50</v>
      </c>
      <c r="G11" s="75" t="s">
        <v>51</v>
      </c>
      <c r="H11" s="75" t="s">
        <v>52</v>
      </c>
      <c r="I11" s="75" t="s">
        <v>53</v>
      </c>
      <c r="J11" s="161" t="s">
        <v>54</v>
      </c>
      <c r="K11" s="161"/>
      <c r="L11" s="161"/>
      <c r="M11" s="161"/>
      <c r="N11" s="161"/>
      <c r="O11" s="161"/>
      <c r="P11" s="161"/>
    </row>
    <row r="12" spans="1:16" x14ac:dyDescent="0.4">
      <c r="B12" s="8"/>
      <c r="D12" s="37" t="s">
        <v>55</v>
      </c>
      <c r="E12" s="168"/>
      <c r="G12" s="162" t="str">
        <f>IF($E$9="","",EDATE(H12,-12))</f>
        <v/>
      </c>
      <c r="H12" s="162" t="str">
        <f>IF($E$9="","",EDATE(I12,-12))</f>
        <v/>
      </c>
      <c r="I12" s="162" t="str">
        <f>IF($E$9="","",$E$9)</f>
        <v/>
      </c>
      <c r="J12" s="162" t="str">
        <f t="shared" ref="J12:P12" si="0">IF($E$9="","",EDATE(I12,12))</f>
        <v/>
      </c>
      <c r="K12" s="162" t="str">
        <f t="shared" si="0"/>
        <v/>
      </c>
      <c r="L12" s="162" t="str">
        <f t="shared" si="0"/>
        <v/>
      </c>
      <c r="M12" s="162" t="str">
        <f t="shared" si="0"/>
        <v/>
      </c>
      <c r="N12" s="162" t="str">
        <f t="shared" si="0"/>
        <v/>
      </c>
      <c r="O12" s="162" t="str">
        <f t="shared" si="0"/>
        <v/>
      </c>
      <c r="P12" s="162" t="str">
        <f t="shared" si="0"/>
        <v/>
      </c>
    </row>
    <row r="13" spans="1:16" x14ac:dyDescent="0.4">
      <c r="D13" s="1"/>
      <c r="E13" s="147" t="str">
        <f>IF(E12="","",IF(①申請者情報!$D$26="該当する",EDATE($E$12,12),$E$12))</f>
        <v/>
      </c>
      <c r="G13" s="137" t="str">
        <f>IFERROR(IF(AND(G12&lt;&gt;"",$E$13=G12),"基準年",IF($E$13&lt;G12,IF(YEAR(G12)-YEAR($E$13)&lt;4,"事業化報告"&amp;YEAR(G12)-YEAR($E$13)&amp;"年目","－"),"")),"")</f>
        <v/>
      </c>
      <c r="H13" s="137" t="str">
        <f t="shared" ref="H13:P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row>
    <row r="14" spans="1:16" ht="19.5" x14ac:dyDescent="0.4">
      <c r="B14" s="22" t="s">
        <v>56</v>
      </c>
      <c r="D14" s="1"/>
      <c r="F14" s="32"/>
    </row>
    <row r="15" spans="1:16" x14ac:dyDescent="0.35">
      <c r="B15" s="61">
        <f>MAX($B$14:B14)+1</f>
        <v>1</v>
      </c>
      <c r="C15" s="54" t="s">
        <v>57</v>
      </c>
      <c r="D15" s="30"/>
      <c r="E15" s="31"/>
      <c r="F15" s="31"/>
      <c r="G15" s="11"/>
      <c r="H15" s="11"/>
      <c r="I15" s="11"/>
      <c r="J15" s="11"/>
      <c r="K15" s="11"/>
      <c r="L15" s="11"/>
      <c r="M15" s="11"/>
      <c r="N15" s="11"/>
      <c r="O15" s="11"/>
      <c r="P15" s="11"/>
    </row>
    <row r="16" spans="1:16" ht="29.25" customHeight="1" x14ac:dyDescent="0.4">
      <c r="C16" s="141"/>
      <c r="D16" s="5" t="str">
        <f>MAX($B$15:B16)&amp;"-"&amp;COUNTA($D$15:D15)+1</f>
        <v>1-1</v>
      </c>
      <c r="E16" s="24" t="s">
        <v>58</v>
      </c>
      <c r="F16" s="25"/>
      <c r="G16" s="169"/>
      <c r="H16" s="169"/>
      <c r="I16" s="169"/>
      <c r="J16" s="21"/>
      <c r="K16" s="21"/>
      <c r="L16" s="21"/>
      <c r="M16" s="21"/>
      <c r="N16" s="21"/>
      <c r="O16" s="21"/>
      <c r="P16" s="21"/>
    </row>
    <row r="17" spans="2:16" ht="29.25" customHeight="1" x14ac:dyDescent="0.4">
      <c r="C17" s="9"/>
      <c r="D17" s="5" t="str">
        <f>MAX($B$15:B17)&amp;"-"&amp;COUNTA($D$15:D16)+1</f>
        <v>1-2</v>
      </c>
      <c r="E17" s="138" t="s">
        <v>59</v>
      </c>
      <c r="F17" s="23"/>
      <c r="G17" s="169"/>
      <c r="H17" s="169"/>
      <c r="I17" s="169"/>
      <c r="J17" s="21"/>
      <c r="K17" s="21"/>
      <c r="L17" s="21"/>
      <c r="M17" s="21"/>
      <c r="N17" s="21"/>
      <c r="O17" s="21"/>
      <c r="P17" s="21"/>
    </row>
    <row r="18" spans="2:16" ht="29.25" customHeight="1" x14ac:dyDescent="0.4">
      <c r="C18" s="9"/>
      <c r="D18" s="5" t="str">
        <f>MAX($B$15:B18)&amp;"-"&amp;COUNTA($D$15:D17)+1</f>
        <v>1-3</v>
      </c>
      <c r="E18" s="138" t="s">
        <v>60</v>
      </c>
      <c r="F18" s="23"/>
      <c r="G18" s="169"/>
      <c r="H18" s="169"/>
      <c r="I18" s="169"/>
      <c r="J18" s="21"/>
      <c r="K18" s="21"/>
      <c r="L18" s="21"/>
      <c r="M18" s="21"/>
      <c r="N18" s="21"/>
      <c r="O18" s="21"/>
      <c r="P18" s="21"/>
    </row>
    <row r="19" spans="2:16" ht="29.25" customHeight="1" x14ac:dyDescent="0.4">
      <c r="C19" s="9"/>
      <c r="D19" s="5" t="str">
        <f>MAX($B$15:B19)&amp;"-"&amp;COUNTA($D$15:D18)+1</f>
        <v>1-4</v>
      </c>
      <c r="E19" s="139" t="s">
        <v>61</v>
      </c>
      <c r="F19" s="23"/>
      <c r="G19" s="169"/>
      <c r="H19" s="169"/>
      <c r="I19" s="169"/>
      <c r="J19" s="21"/>
      <c r="K19" s="21"/>
      <c r="L19" s="21"/>
      <c r="M19" s="21"/>
      <c r="N19" s="21"/>
      <c r="O19" s="21"/>
      <c r="P19" s="21"/>
    </row>
    <row r="20" spans="2:16" ht="29.25" customHeight="1" x14ac:dyDescent="0.4">
      <c r="C20" s="9"/>
      <c r="D20" s="5" t="str">
        <f>MAX($B$15:B20)&amp;"-"&amp;COUNTA($D$15:D19)+1</f>
        <v>1-5</v>
      </c>
      <c r="E20" s="139" t="s">
        <v>62</v>
      </c>
      <c r="F20" s="23"/>
      <c r="G20" s="169"/>
      <c r="H20" s="169"/>
      <c r="I20" s="169"/>
      <c r="J20" s="21"/>
      <c r="K20" s="21"/>
      <c r="L20" s="21"/>
      <c r="M20" s="21"/>
      <c r="N20" s="21"/>
      <c r="O20" s="21"/>
      <c r="P20" s="21"/>
    </row>
    <row r="21" spans="2:16" ht="29.25" customHeight="1" x14ac:dyDescent="0.4">
      <c r="C21" s="9"/>
      <c r="D21" s="5" t="str">
        <f>MAX($B$15:B21)&amp;"-"&amp;COUNTA($D$15:D20)+1</f>
        <v>1-6</v>
      </c>
      <c r="E21" s="24" t="s">
        <v>63</v>
      </c>
      <c r="F21" s="25"/>
      <c r="G21" s="169"/>
      <c r="H21" s="169"/>
      <c r="I21" s="169"/>
      <c r="J21" s="21"/>
      <c r="K21" s="21"/>
      <c r="L21" s="21"/>
      <c r="M21" s="21"/>
      <c r="N21" s="21"/>
      <c r="O21" s="21"/>
      <c r="P21" s="21"/>
    </row>
    <row r="22" spans="2:16" ht="29.25" customHeight="1" x14ac:dyDescent="0.4">
      <c r="C22" s="9"/>
      <c r="D22" s="5" t="str">
        <f>MAX($B$15:B22)&amp;"-"&amp;COUNTA($D$15:D21)+1</f>
        <v>1-7</v>
      </c>
      <c r="E22" s="138" t="s">
        <v>64</v>
      </c>
      <c r="F22" s="23"/>
      <c r="G22" s="169"/>
      <c r="H22" s="169"/>
      <c r="I22" s="169"/>
      <c r="J22" s="21"/>
      <c r="K22" s="21"/>
      <c r="L22" s="21"/>
      <c r="M22" s="21"/>
      <c r="N22" s="21"/>
      <c r="O22" s="21"/>
      <c r="P22" s="21"/>
    </row>
    <row r="23" spans="2:16" ht="29.25" customHeight="1" x14ac:dyDescent="0.4">
      <c r="C23" s="9"/>
      <c r="D23" s="5" t="str">
        <f>MAX($B$15:B23)&amp;"-"&amp;COUNTA($D$15:D22)+1</f>
        <v>1-8</v>
      </c>
      <c r="E23" s="138" t="s">
        <v>65</v>
      </c>
      <c r="F23" s="23"/>
      <c r="G23" s="169"/>
      <c r="H23" s="169"/>
      <c r="I23" s="169"/>
      <c r="J23" s="21"/>
      <c r="K23" s="21"/>
      <c r="L23" s="21"/>
      <c r="M23" s="21"/>
      <c r="N23" s="21"/>
      <c r="O23" s="21"/>
      <c r="P23" s="21"/>
    </row>
    <row r="24" spans="2:16" ht="29.25" customHeight="1" x14ac:dyDescent="0.4">
      <c r="C24" s="9"/>
      <c r="D24" s="5" t="str">
        <f>MAX($B$15:B24)&amp;"-"&amp;COUNTA($D$15:D23)+1</f>
        <v>1-9</v>
      </c>
      <c r="E24" s="24" t="s">
        <v>66</v>
      </c>
      <c r="F24" s="25"/>
      <c r="G24" s="12">
        <f>G16-G21</f>
        <v>0</v>
      </c>
      <c r="H24" s="12">
        <f>H16-H21</f>
        <v>0</v>
      </c>
      <c r="I24" s="12">
        <f>I16-I21</f>
        <v>0</v>
      </c>
      <c r="J24" s="21"/>
      <c r="K24" s="21"/>
      <c r="L24" s="21"/>
      <c r="M24" s="21"/>
      <c r="N24" s="21"/>
      <c r="O24" s="21"/>
      <c r="P24" s="21"/>
    </row>
    <row r="25" spans="2:16" x14ac:dyDescent="0.4">
      <c r="D25" s="43"/>
      <c r="E25" s="42"/>
      <c r="F25" s="42"/>
      <c r="G25" s="42"/>
      <c r="H25" s="42"/>
      <c r="I25" s="42"/>
      <c r="J25" s="42"/>
      <c r="K25" s="42"/>
      <c r="L25" s="42"/>
      <c r="M25" s="42"/>
      <c r="N25" s="42"/>
      <c r="O25" s="42"/>
      <c r="P25" s="42"/>
    </row>
    <row r="26" spans="2:16" x14ac:dyDescent="0.35">
      <c r="B26" s="61">
        <f>MAX($B$14:B25)+1</f>
        <v>2</v>
      </c>
      <c r="C26" s="54" t="s">
        <v>67</v>
      </c>
      <c r="D26" s="30"/>
      <c r="E26" s="31"/>
      <c r="F26" s="31"/>
      <c r="G26" s="11"/>
      <c r="H26" s="11"/>
      <c r="I26" s="11"/>
      <c r="J26" s="11"/>
      <c r="K26" s="11"/>
      <c r="L26" s="11"/>
      <c r="M26" s="11"/>
      <c r="N26" s="11"/>
      <c r="O26" s="11"/>
      <c r="P26" s="11"/>
    </row>
    <row r="27" spans="2:16" ht="29.25" customHeight="1" x14ac:dyDescent="0.4">
      <c r="C27" s="42"/>
      <c r="D27" s="5" t="str">
        <f>MAX($B$15:B27)&amp;"-"&amp;COUNTA($D$26:D26)+1</f>
        <v>2-1</v>
      </c>
      <c r="E27" s="24" t="s">
        <v>68</v>
      </c>
      <c r="F27" s="23"/>
      <c r="G27" s="169"/>
      <c r="H27" s="169"/>
      <c r="I27" s="169"/>
      <c r="J27" s="169"/>
      <c r="K27" s="169"/>
      <c r="L27" s="169"/>
      <c r="M27" s="169"/>
      <c r="N27" s="120"/>
      <c r="O27" s="120"/>
      <c r="P27" s="120"/>
    </row>
    <row r="28" spans="2:16" ht="29.25" customHeight="1" x14ac:dyDescent="0.4">
      <c r="D28" s="5" t="str">
        <f>MAX($B$15:B28)&amp;"-"&amp;COUNTA($D$26:D27)+1</f>
        <v>2-2</v>
      </c>
      <c r="E28" s="24" t="s">
        <v>69</v>
      </c>
      <c r="F28" s="23"/>
      <c r="G28" s="169"/>
      <c r="H28" s="169"/>
      <c r="I28" s="169"/>
      <c r="J28" s="169"/>
      <c r="K28" s="169"/>
      <c r="L28" s="169"/>
      <c r="M28" s="169"/>
      <c r="N28" s="120"/>
      <c r="O28" s="120"/>
      <c r="P28" s="120"/>
    </row>
    <row r="29" spans="2:16" ht="29.25" customHeight="1" x14ac:dyDescent="0.4">
      <c r="D29" s="5" t="str">
        <f>MAX($B$15:B29)&amp;"-"&amp;COUNTA($D$26:D28)+1</f>
        <v>2-3</v>
      </c>
      <c r="E29" s="24" t="s">
        <v>70</v>
      </c>
      <c r="F29" s="23"/>
      <c r="G29" s="169"/>
      <c r="H29" s="169"/>
      <c r="I29" s="169"/>
      <c r="J29" s="169"/>
      <c r="K29" s="169"/>
      <c r="L29" s="169"/>
      <c r="M29" s="169"/>
      <c r="N29" s="120"/>
      <c r="O29" s="120"/>
      <c r="P29" s="120"/>
    </row>
    <row r="30" spans="2:16" ht="29.25" customHeight="1" x14ac:dyDescent="0.4">
      <c r="D30" s="5" t="str">
        <f>MAX($B$15:B30)&amp;"-"&amp;COUNTA($D$26:D29)+1</f>
        <v>2-4</v>
      </c>
      <c r="E30" s="24" t="s">
        <v>71</v>
      </c>
      <c r="F30" s="23"/>
      <c r="G30" s="169"/>
      <c r="H30" s="169"/>
      <c r="I30" s="169"/>
      <c r="J30" s="169"/>
      <c r="K30" s="169"/>
      <c r="L30" s="169"/>
      <c r="M30" s="169"/>
      <c r="N30" s="120"/>
      <c r="O30" s="120"/>
      <c r="P30" s="120"/>
    </row>
    <row r="31" spans="2:16" ht="29.25" customHeight="1" x14ac:dyDescent="0.4">
      <c r="C31" s="9"/>
      <c r="D31" s="5" t="str">
        <f>MAX($B$15:B31)&amp;"-"&amp;COUNTA($D$26:D30)+1</f>
        <v>2-5</v>
      </c>
      <c r="E31" s="24" t="s">
        <v>72</v>
      </c>
      <c r="F31" s="23"/>
      <c r="G31" s="169"/>
      <c r="H31" s="169"/>
      <c r="I31" s="169"/>
      <c r="J31" s="169"/>
      <c r="K31" s="169"/>
      <c r="L31" s="169"/>
      <c r="M31" s="169"/>
      <c r="N31" s="120"/>
      <c r="O31" s="120"/>
      <c r="P31" s="120"/>
    </row>
    <row r="32" spans="2:16" ht="29.25" customHeight="1" x14ac:dyDescent="0.4">
      <c r="C32" s="9"/>
      <c r="D32" s="5" t="str">
        <f>MAX($B$15:B32)&amp;"-"&amp;COUNTA($D$26:D31)+1</f>
        <v>2-6</v>
      </c>
      <c r="E32" s="24" t="s">
        <v>73</v>
      </c>
      <c r="F32" s="23"/>
      <c r="G32" s="169"/>
      <c r="H32" s="169"/>
      <c r="I32" s="169"/>
      <c r="J32" s="169"/>
      <c r="K32" s="169"/>
      <c r="L32" s="169"/>
      <c r="M32" s="169"/>
      <c r="N32" s="120"/>
      <c r="O32" s="120"/>
      <c r="P32" s="120"/>
    </row>
    <row r="33" spans="2:18" ht="29.25" customHeight="1" x14ac:dyDescent="0.4">
      <c r="C33" s="9"/>
      <c r="D33" s="7" t="str">
        <f>MAX($B$15:B33)&amp;"-"&amp;COUNTA($D$26:D32)+1</f>
        <v>2-7</v>
      </c>
      <c r="E33" s="142" t="s">
        <v>74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row>
    <row r="34" spans="2:18" ht="29.25" customHeight="1" x14ac:dyDescent="0.4">
      <c r="C34" s="9"/>
      <c r="D34" s="5" t="str">
        <f>MAX($B$15:B34)&amp;"-"&amp;COUNTA($D$26:D33)+1</f>
        <v>2-8</v>
      </c>
      <c r="E34" s="143" t="s">
        <v>75</v>
      </c>
      <c r="F34" s="25" t="s">
        <v>76</v>
      </c>
      <c r="G34" s="171"/>
    </row>
    <row r="35" spans="2:18" ht="29.25" customHeight="1" x14ac:dyDescent="0.4">
      <c r="C35" s="9"/>
      <c r="D35" s="5" t="str">
        <f>MAX($B$15:B35)&amp;"-"&amp;COUNTA($D$26:D34)+1</f>
        <v>2-9</v>
      </c>
      <c r="E35" s="143" t="s">
        <v>77</v>
      </c>
      <c r="F35" s="23" t="s">
        <v>78</v>
      </c>
      <c r="G35" s="169"/>
      <c r="H35" s="120"/>
      <c r="I35" s="170"/>
      <c r="J35" s="120"/>
      <c r="K35" s="120"/>
      <c r="L35" s="120"/>
      <c r="M35" s="120"/>
      <c r="N35" s="120"/>
      <c r="O35" s="120"/>
      <c r="P35" s="120"/>
    </row>
    <row r="36" spans="2:18" ht="29.25" customHeight="1" x14ac:dyDescent="0.4">
      <c r="C36" s="9"/>
      <c r="D36" s="5" t="str">
        <f>MAX($B$15:B36)&amp;"-"&amp;COUNTA($D$26:D35)+1</f>
        <v>2-10</v>
      </c>
      <c r="E36" s="143" t="s">
        <v>79</v>
      </c>
      <c r="F36" s="25" t="s">
        <v>78</v>
      </c>
      <c r="G36" s="169"/>
      <c r="H36" s="120"/>
      <c r="I36" s="170"/>
      <c r="J36" s="120"/>
      <c r="K36" s="120"/>
      <c r="L36" s="120"/>
      <c r="M36" s="120"/>
      <c r="N36" s="120"/>
      <c r="O36" s="120"/>
      <c r="P36" s="120"/>
    </row>
    <row r="37" spans="2:18" ht="29.25" customHeight="1" x14ac:dyDescent="0.4">
      <c r="C37" s="9"/>
      <c r="D37" s="5" t="str">
        <f>MAX($B$15:B37)&amp;"-"&amp;COUNTA($D$26:D36)+1</f>
        <v>2-11</v>
      </c>
      <c r="E37" s="143" t="s">
        <v>80</v>
      </c>
      <c r="F37" s="23" t="s">
        <v>78</v>
      </c>
      <c r="G37" s="169"/>
      <c r="H37" s="120"/>
      <c r="I37" s="170"/>
      <c r="J37" s="120"/>
      <c r="K37" s="120"/>
      <c r="L37" s="120"/>
      <c r="M37" s="120"/>
      <c r="N37" s="120"/>
      <c r="O37" s="120"/>
      <c r="P37" s="120"/>
    </row>
    <row r="38" spans="2:18" ht="29.25" customHeight="1" x14ac:dyDescent="0.4">
      <c r="C38" s="9"/>
      <c r="D38" s="7" t="str">
        <f>MAX($B$15:B38)&amp;"-"&amp;COUNTA($D$26:D37)+1</f>
        <v>2-12</v>
      </c>
      <c r="E38" s="142" t="s">
        <v>81</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row>
    <row r="39" spans="2:18" ht="29.25" customHeight="1" x14ac:dyDescent="0.4">
      <c r="C39" s="9"/>
      <c r="D39" s="7" t="str">
        <f>MAX($B$15:B39)&amp;"-"&amp;COUNTA($D$26:D38)+1</f>
        <v>2-13</v>
      </c>
      <c r="E39" s="142" t="s">
        <v>82</v>
      </c>
      <c r="F39" s="28"/>
      <c r="G39" s="12" t="str">
        <f t="shared" ref="G39:P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row>
    <row r="40" spans="2:18" ht="29.25" customHeight="1" x14ac:dyDescent="0.4">
      <c r="C40" s="9"/>
      <c r="D40" s="7" t="str">
        <f>MAX($B$15:B40)&amp;"-"&amp;COUNTA($D$26:D39)+1</f>
        <v>2-14</v>
      </c>
      <c r="E40" s="142" t="s">
        <v>83</v>
      </c>
      <c r="F40" s="27" t="s">
        <v>84</v>
      </c>
      <c r="G40" s="14"/>
      <c r="H40" s="56" t="str">
        <f t="shared" ref="H40:P41" si="5">IFERROR((H38-G38)/G38,"")</f>
        <v/>
      </c>
      <c r="I40" s="57" t="str">
        <f t="shared" si="5"/>
        <v/>
      </c>
      <c r="J40" s="56" t="str">
        <f t="shared" si="5"/>
        <v/>
      </c>
      <c r="K40" s="56" t="str">
        <f t="shared" si="5"/>
        <v/>
      </c>
      <c r="L40" s="56" t="str">
        <f t="shared" si="5"/>
        <v/>
      </c>
      <c r="M40" s="56" t="str">
        <f t="shared" si="5"/>
        <v/>
      </c>
      <c r="N40" s="56" t="str">
        <f t="shared" si="5"/>
        <v/>
      </c>
      <c r="O40" s="56" t="str">
        <f t="shared" si="5"/>
        <v/>
      </c>
      <c r="P40" s="56" t="str">
        <f t="shared" si="5"/>
        <v/>
      </c>
    </row>
    <row r="41" spans="2:18" ht="29.25" customHeight="1" x14ac:dyDescent="0.4">
      <c r="C41" s="9"/>
      <c r="D41" s="7" t="str">
        <f>MAX($B$15:B41)&amp;"-"&amp;COUNTA($D$26:D40)+1</f>
        <v>2-15</v>
      </c>
      <c r="E41" s="142" t="s">
        <v>85</v>
      </c>
      <c r="F41" s="28" t="s">
        <v>86</v>
      </c>
      <c r="G41" s="14"/>
      <c r="H41" s="56" t="str">
        <f t="shared" si="5"/>
        <v/>
      </c>
      <c r="I41" s="57" t="str">
        <f t="shared" si="5"/>
        <v/>
      </c>
      <c r="J41" s="56" t="str">
        <f t="shared" si="5"/>
        <v/>
      </c>
      <c r="K41" s="56" t="str">
        <f t="shared" si="5"/>
        <v/>
      </c>
      <c r="L41" s="56" t="str">
        <f t="shared" si="5"/>
        <v/>
      </c>
      <c r="M41" s="56" t="str">
        <f t="shared" si="5"/>
        <v/>
      </c>
      <c r="N41" s="56" t="str">
        <f t="shared" si="5"/>
        <v/>
      </c>
      <c r="O41" s="56" t="str">
        <f t="shared" si="5"/>
        <v/>
      </c>
      <c r="P41" s="56" t="str">
        <f t="shared" si="5"/>
        <v/>
      </c>
    </row>
    <row r="42" spans="2:18" ht="29.25" customHeight="1" x14ac:dyDescent="0.4">
      <c r="C42" s="9"/>
      <c r="D42" s="7" t="str">
        <f>MAX($B$15:B42)&amp;"-"&amp;COUNTA($D$26:D41)+1</f>
        <v>2-16</v>
      </c>
      <c r="E42" s="142" t="s">
        <v>87</v>
      </c>
      <c r="F42" s="27"/>
      <c r="G42" s="83" t="str">
        <f t="shared" ref="G42" si="6">IFERROR(+G31/G37,"")</f>
        <v/>
      </c>
      <c r="H42" s="84" t="str">
        <f>IFERROR(+H31/H37,"")</f>
        <v/>
      </c>
      <c r="I42" s="85" t="str">
        <f>IFERROR(+I31/I37,"")</f>
        <v/>
      </c>
      <c r="J42" s="84" t="str">
        <f>IFERROR(+J31/J37,"")</f>
        <v/>
      </c>
      <c r="K42" s="84" t="str">
        <f t="shared" ref="K42:P42" si="7">IFERROR(+K31/K37,"")</f>
        <v/>
      </c>
      <c r="L42" s="84" t="str">
        <f t="shared" si="7"/>
        <v/>
      </c>
      <c r="M42" s="84" t="str">
        <f t="shared" si="7"/>
        <v/>
      </c>
      <c r="N42" s="84" t="str">
        <f t="shared" si="7"/>
        <v/>
      </c>
      <c r="O42" s="84" t="str">
        <f t="shared" si="7"/>
        <v/>
      </c>
      <c r="P42" s="13" t="str">
        <f t="shared" si="7"/>
        <v/>
      </c>
    </row>
    <row r="43" spans="2:18" ht="29.25" customHeight="1" x14ac:dyDescent="0.4">
      <c r="C43" s="9"/>
      <c r="D43" s="7" t="str">
        <f>MAX($B$15:B43)&amp;"-"&amp;COUNTA($D$26:D42)+1</f>
        <v>2-17</v>
      </c>
      <c r="E43" s="142" t="s">
        <v>88</v>
      </c>
      <c r="F43" s="27" t="s">
        <v>84</v>
      </c>
      <c r="G43" s="14"/>
      <c r="H43" s="56" t="str">
        <f>IFERROR((H42-G42)/G42,"")</f>
        <v/>
      </c>
      <c r="I43" s="57" t="str">
        <f>IFERROR((I42-H42)/H42,"")</f>
        <v/>
      </c>
      <c r="J43" s="56" t="str">
        <f>IFERROR((J42-I42)/I42,"")</f>
        <v/>
      </c>
      <c r="K43" s="56" t="str">
        <f t="shared" ref="K43:P43" si="8">IFERROR((K42-J42)/J42,"")</f>
        <v/>
      </c>
      <c r="L43" s="56" t="str">
        <f t="shared" si="8"/>
        <v/>
      </c>
      <c r="M43" s="56" t="str">
        <f t="shared" si="8"/>
        <v/>
      </c>
      <c r="N43" s="56" t="str">
        <f t="shared" si="8"/>
        <v/>
      </c>
      <c r="O43" s="56" t="str">
        <f t="shared" si="8"/>
        <v/>
      </c>
      <c r="P43" s="56" t="str">
        <f t="shared" si="8"/>
        <v/>
      </c>
    </row>
    <row r="44" spans="2:18" ht="29.25" customHeight="1" x14ac:dyDescent="0.4">
      <c r="C44" s="9"/>
      <c r="D44" s="140" t="str">
        <f>MAX($B$15:B44)&amp;"-"&amp;COUNTA($D$26:D43)+1</f>
        <v>2-18</v>
      </c>
      <c r="E44" s="142" t="s">
        <v>89</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row>
    <row r="45" spans="2:18" ht="29.25" customHeight="1" x14ac:dyDescent="0.4">
      <c r="C45" s="9"/>
      <c r="D45" s="7" t="str">
        <f>MAX($B$15:B45)&amp;"-"&amp;COUNTA($D$26:D44)+1</f>
        <v>2-19</v>
      </c>
      <c r="E45" s="142" t="s">
        <v>90</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row>
    <row r="46" spans="2:18" x14ac:dyDescent="0.4">
      <c r="D46" s="43"/>
      <c r="E46" s="42"/>
      <c r="F46" s="42"/>
      <c r="G46" s="42"/>
      <c r="H46" s="42"/>
      <c r="I46" s="42"/>
      <c r="J46" s="42"/>
      <c r="K46" s="42"/>
      <c r="L46" s="42"/>
      <c r="M46" s="42"/>
      <c r="N46" s="42"/>
      <c r="O46" s="42"/>
      <c r="P46" s="42"/>
    </row>
    <row r="47" spans="2:18" x14ac:dyDescent="0.35">
      <c r="B47" s="61">
        <f>MAX($B$14:B46)+1</f>
        <v>3</v>
      </c>
      <c r="C47" s="54" t="s">
        <v>91</v>
      </c>
      <c r="D47" s="30"/>
      <c r="E47" s="31"/>
      <c r="F47" s="31"/>
      <c r="G47" s="11"/>
      <c r="H47" s="11"/>
      <c r="I47" s="11"/>
      <c r="J47" s="11"/>
      <c r="K47" s="11"/>
      <c r="L47" s="11"/>
      <c r="M47" s="11"/>
      <c r="N47" s="11"/>
      <c r="O47" s="11"/>
      <c r="P47" s="11"/>
    </row>
    <row r="48" spans="2:18" ht="29.25" customHeight="1" x14ac:dyDescent="0.4">
      <c r="C48" s="42"/>
      <c r="D48" s="5" t="str">
        <f>MAX($B$15:B48)&amp;"-"&amp;COUNTA($D$47:D47)+1</f>
        <v>3-1</v>
      </c>
      <c r="E48" s="24" t="s">
        <v>92</v>
      </c>
      <c r="F48" s="23" t="s">
        <v>93</v>
      </c>
      <c r="G48" s="169"/>
      <c r="H48" s="120"/>
      <c r="I48" s="170"/>
      <c r="J48" s="21"/>
      <c r="K48" s="21"/>
      <c r="L48" s="21"/>
      <c r="M48" s="21"/>
      <c r="N48" s="21"/>
      <c r="O48" s="21"/>
      <c r="P48" s="21"/>
      <c r="Q48" s="76" t="s">
        <v>94</v>
      </c>
      <c r="R48" s="76"/>
    </row>
    <row r="49" spans="2:18" ht="29.25" customHeight="1" x14ac:dyDescent="0.4">
      <c r="D49" s="5" t="str">
        <f>MAX($B$15:B49)&amp;"-"&amp;COUNTA($D$47:D48)+1</f>
        <v>3-2</v>
      </c>
      <c r="E49" s="24" t="s">
        <v>95</v>
      </c>
      <c r="F49" s="23"/>
      <c r="G49" s="169"/>
      <c r="H49" s="120"/>
      <c r="I49" s="170"/>
      <c r="J49" s="21"/>
      <c r="K49" s="21"/>
      <c r="L49" s="21"/>
      <c r="M49" s="21"/>
      <c r="N49" s="21"/>
      <c r="O49" s="21"/>
      <c r="P49" s="21"/>
    </row>
    <row r="50" spans="2:18" ht="29.25" customHeight="1" x14ac:dyDescent="0.4">
      <c r="D50" s="5" t="str">
        <f>MAX($B$15:B50)&amp;"-"&amp;COUNTA($D$47:D49)+1</f>
        <v>3-3</v>
      </c>
      <c r="E50" s="24" t="s">
        <v>96</v>
      </c>
      <c r="F50" s="23" t="s">
        <v>97</v>
      </c>
      <c r="G50" s="169"/>
      <c r="H50" s="120"/>
      <c r="I50" s="170"/>
      <c r="J50" s="21"/>
      <c r="K50" s="21"/>
      <c r="L50" s="21"/>
      <c r="M50" s="21"/>
      <c r="N50" s="21"/>
      <c r="O50" s="21"/>
      <c r="P50" s="21"/>
      <c r="Q50" s="76" t="s">
        <v>98</v>
      </c>
      <c r="R50" s="76"/>
    </row>
    <row r="51" spans="2:18" ht="29.25" customHeight="1" x14ac:dyDescent="0.4">
      <c r="D51" s="5" t="str">
        <f>MAX($B$15:B51)&amp;"-"&amp;COUNTA($D$47:D50)+1</f>
        <v>3-4</v>
      </c>
      <c r="E51" s="24" t="s">
        <v>99</v>
      </c>
      <c r="F51" s="23" t="s">
        <v>97</v>
      </c>
      <c r="G51" s="169"/>
      <c r="H51" s="120"/>
      <c r="I51" s="170"/>
      <c r="J51" s="21"/>
      <c r="K51" s="21"/>
      <c r="L51" s="21"/>
      <c r="M51" s="21"/>
      <c r="N51" s="21"/>
      <c r="O51" s="21"/>
      <c r="P51" s="21"/>
      <c r="Q51" s="76" t="s">
        <v>100</v>
      </c>
    </row>
    <row r="52" spans="2:18" x14ac:dyDescent="0.4">
      <c r="E52" s="6"/>
      <c r="F52" s="6"/>
    </row>
    <row r="53" spans="2:18" x14ac:dyDescent="0.35">
      <c r="B53" s="61">
        <f>MAX($B$14:B52)+1</f>
        <v>4</v>
      </c>
      <c r="C53" s="53" t="s">
        <v>101</v>
      </c>
    </row>
    <row r="54" spans="2:18" ht="29.25" customHeight="1" x14ac:dyDescent="0.4">
      <c r="C54" s="42"/>
      <c r="D54" s="5" t="str">
        <f>MAX($B$15:B54)&amp;"-"&amp;COUNTA($D$53:D53)+1</f>
        <v>4-1</v>
      </c>
      <c r="E54" s="24" t="s">
        <v>102</v>
      </c>
      <c r="F54" s="23" t="s">
        <v>103</v>
      </c>
      <c r="G54" s="172"/>
      <c r="H54" s="128" t="s">
        <v>104</v>
      </c>
    </row>
    <row r="55" spans="2:18" ht="29.25" customHeight="1" x14ac:dyDescent="0.4">
      <c r="D55" s="5" t="str">
        <f>MAX($B$15:B55)&amp;"-"&amp;COUNTA($D$53:D54)+1</f>
        <v>4-2</v>
      </c>
      <c r="E55" s="24" t="s">
        <v>105</v>
      </c>
      <c r="F55" s="23" t="s">
        <v>103</v>
      </c>
      <c r="G55" s="172"/>
      <c r="H55" s="128" t="s">
        <v>106</v>
      </c>
    </row>
    <row r="56" spans="2:18" ht="29.25" customHeight="1" x14ac:dyDescent="0.4">
      <c r="D56" s="5" t="str">
        <f>MAX($B$15:B56)&amp;"-"&amp;COUNTA($D$53:D55)+1</f>
        <v>4-3</v>
      </c>
      <c r="E56" s="31" t="s">
        <v>107</v>
      </c>
      <c r="F56" s="23" t="s">
        <v>103</v>
      </c>
      <c r="G56" s="173"/>
    </row>
    <row r="57" spans="2:18" ht="29.25" customHeight="1" x14ac:dyDescent="0.4">
      <c r="D57" s="5" t="str">
        <f>MAX($B$15:B57)&amp;"-"&amp;COUNTA($D$53:D56)+1</f>
        <v>4-4</v>
      </c>
      <c r="E57" s="31" t="s">
        <v>108</v>
      </c>
      <c r="F57" s="23" t="s">
        <v>103</v>
      </c>
      <c r="G57" s="173"/>
    </row>
    <row r="58" spans="2:18" x14ac:dyDescent="0.4">
      <c r="E58" s="76" t="s">
        <v>109</v>
      </c>
      <c r="F58" s="6"/>
      <c r="G58" s="6"/>
      <c r="H58" s="6"/>
    </row>
    <row r="59" spans="2:18" x14ac:dyDescent="0.4">
      <c r="E59" s="6"/>
      <c r="F59" s="6"/>
    </row>
    <row r="60" spans="2:18" ht="19.5" x14ac:dyDescent="0.4">
      <c r="B60" s="22" t="s">
        <v>110</v>
      </c>
      <c r="D60" s="1"/>
    </row>
    <row r="61" spans="2:18" x14ac:dyDescent="0.35">
      <c r="B61" s="61">
        <f>MAX($B$14:B60)+1</f>
        <v>5</v>
      </c>
      <c r="C61" s="53" t="s">
        <v>111</v>
      </c>
      <c r="D61" s="4"/>
      <c r="E61" s="6"/>
      <c r="F61" s="6"/>
    </row>
    <row r="62" spans="2:18" x14ac:dyDescent="0.4">
      <c r="B62" s="61"/>
      <c r="C62" s="152" t="s">
        <v>112</v>
      </c>
      <c r="D62" s="4"/>
      <c r="E62" s="6"/>
      <c r="F62" s="6"/>
    </row>
    <row r="63" spans="2:18" x14ac:dyDescent="0.4">
      <c r="B63" s="61"/>
      <c r="C63" s="152" t="s">
        <v>113</v>
      </c>
      <c r="D63" s="4"/>
      <c r="E63" s="6"/>
      <c r="F63" s="6"/>
    </row>
    <row r="64" spans="2:18" ht="29.25" customHeight="1" x14ac:dyDescent="0.4">
      <c r="C64" s="42"/>
      <c r="D64" s="5" t="str">
        <f>MAX($B$15:B64)&amp;"-"&amp;COUNTA($D$61:D61)+1</f>
        <v>5-1</v>
      </c>
      <c r="E64" s="24" t="s">
        <v>68</v>
      </c>
      <c r="F64" s="23"/>
      <c r="G64" s="169"/>
      <c r="H64" s="120"/>
      <c r="I64" s="170"/>
      <c r="J64" s="120"/>
      <c r="K64" s="120"/>
      <c r="L64" s="120"/>
      <c r="M64" s="120"/>
      <c r="N64" s="120"/>
      <c r="O64" s="120"/>
      <c r="P64" s="120"/>
    </row>
    <row r="65" spans="3:16" ht="29.25" customHeight="1" x14ac:dyDescent="0.4">
      <c r="D65" s="5" t="str">
        <f>MAX($B$15:B65)&amp;"-"&amp;COUNTA($D$61:D64)+1</f>
        <v>5-2</v>
      </c>
      <c r="E65" s="24" t="s">
        <v>69</v>
      </c>
      <c r="F65" s="23"/>
      <c r="G65" s="169"/>
      <c r="H65" s="120"/>
      <c r="I65" s="170"/>
      <c r="J65" s="120"/>
      <c r="K65" s="120"/>
      <c r="L65" s="120"/>
      <c r="M65" s="120"/>
      <c r="N65" s="120"/>
      <c r="O65" s="120"/>
      <c r="P65" s="120"/>
    </row>
    <row r="66" spans="3:16" ht="29.25" customHeight="1" x14ac:dyDescent="0.4">
      <c r="D66" s="5" t="str">
        <f>MAX($B$15:B66)&amp;"-"&amp;COUNTA($D$61:D65)+1</f>
        <v>5-3</v>
      </c>
      <c r="E66" s="24" t="s">
        <v>70</v>
      </c>
      <c r="F66" s="23"/>
      <c r="G66" s="169"/>
      <c r="H66" s="120"/>
      <c r="I66" s="170"/>
      <c r="J66" s="120"/>
      <c r="K66" s="120"/>
      <c r="L66" s="120"/>
      <c r="M66" s="120"/>
      <c r="N66" s="120"/>
      <c r="O66" s="120"/>
      <c r="P66" s="120"/>
    </row>
    <row r="67" spans="3:16" ht="29.25" customHeight="1" x14ac:dyDescent="0.4">
      <c r="C67" s="9"/>
      <c r="D67" s="7" t="str">
        <f>MAX($B$15:B67)&amp;"-"&amp;COUNTA($D$61:D66)+1</f>
        <v>5-4</v>
      </c>
      <c r="E67" s="26" t="s">
        <v>71</v>
      </c>
      <c r="F67" s="27"/>
      <c r="G67" s="83">
        <f>+G96+G115+G134+G153+G172+G191</f>
        <v>0</v>
      </c>
      <c r="H67" s="84">
        <f t="shared" ref="H67:P68" si="13">+H96+H115+H134+H153+H172+H191</f>
        <v>0</v>
      </c>
      <c r="I67" s="85">
        <f t="shared" si="13"/>
        <v>0</v>
      </c>
      <c r="J67" s="84">
        <f t="shared" si="13"/>
        <v>0</v>
      </c>
      <c r="K67" s="84">
        <f t="shared" si="13"/>
        <v>0</v>
      </c>
      <c r="L67" s="84">
        <f t="shared" si="13"/>
        <v>0</v>
      </c>
      <c r="M67" s="84">
        <f t="shared" si="13"/>
        <v>0</v>
      </c>
      <c r="N67" s="84">
        <f t="shared" si="13"/>
        <v>0</v>
      </c>
      <c r="O67" s="84">
        <f t="shared" si="13"/>
        <v>0</v>
      </c>
      <c r="P67" s="84">
        <f t="shared" si="13"/>
        <v>0</v>
      </c>
    </row>
    <row r="68" spans="3:16" ht="29.25" customHeight="1" x14ac:dyDescent="0.4">
      <c r="C68" s="9"/>
      <c r="D68" s="7" t="str">
        <f>MAX($B$15:B68)&amp;"-"&amp;COUNTA($D$61:D67)+1</f>
        <v>5-5</v>
      </c>
      <c r="E68" s="26" t="s">
        <v>72</v>
      </c>
      <c r="F68" s="27"/>
      <c r="G68" s="83">
        <f>+G97+G116+G135+G154+G173+G192</f>
        <v>0</v>
      </c>
      <c r="H68" s="84">
        <f t="shared" si="13"/>
        <v>0</v>
      </c>
      <c r="I68" s="85">
        <f t="shared" si="13"/>
        <v>0</v>
      </c>
      <c r="J68" s="84">
        <f t="shared" si="13"/>
        <v>0</v>
      </c>
      <c r="K68" s="84">
        <f t="shared" si="13"/>
        <v>0</v>
      </c>
      <c r="L68" s="84">
        <f t="shared" si="13"/>
        <v>0</v>
      </c>
      <c r="M68" s="84">
        <f t="shared" si="13"/>
        <v>0</v>
      </c>
      <c r="N68" s="84">
        <f t="shared" si="13"/>
        <v>0</v>
      </c>
      <c r="O68" s="84">
        <f t="shared" si="13"/>
        <v>0</v>
      </c>
      <c r="P68" s="84">
        <f>+P97+P116+P135+P154+P173+P192</f>
        <v>0</v>
      </c>
    </row>
    <row r="69" spans="3:16" ht="29.25" customHeight="1" x14ac:dyDescent="0.4">
      <c r="C69" s="9"/>
      <c r="D69" s="5" t="str">
        <f>MAX($B$15:B69)&amp;"-"&amp;COUNTA($D$61:D68)+1</f>
        <v>5-6</v>
      </c>
      <c r="E69" s="24" t="s">
        <v>73</v>
      </c>
      <c r="F69" s="23"/>
      <c r="G69" s="169"/>
      <c r="H69" s="120"/>
      <c r="I69" s="170"/>
      <c r="J69" s="120"/>
      <c r="K69" s="120"/>
      <c r="L69" s="120"/>
      <c r="M69" s="120"/>
      <c r="N69" s="120"/>
      <c r="O69" s="120"/>
      <c r="P69" s="120"/>
    </row>
    <row r="70" spans="3:16" ht="29.25" customHeight="1" x14ac:dyDescent="0.4">
      <c r="C70" s="9"/>
      <c r="D70" s="7" t="str">
        <f>MAX($B$15:B70)&amp;"-"&amp;COUNTA($D$61:D69)+1</f>
        <v>5-7</v>
      </c>
      <c r="E70" s="142" t="s">
        <v>74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row>
    <row r="71" spans="3:16" ht="29.25" customHeight="1" x14ac:dyDescent="0.4">
      <c r="C71" s="9"/>
      <c r="D71" s="7" t="str">
        <f>MAX($B$15:B71)&amp;"-"&amp;COUNTA($D$61:D70)+1</f>
        <v>5-8</v>
      </c>
      <c r="E71" s="142" t="s">
        <v>77</v>
      </c>
      <c r="F71" s="27" t="s">
        <v>78</v>
      </c>
      <c r="G71" s="83">
        <f>IF($G$34="就業時間換算","",+G98+G117+G136+G155+G174+G193)</f>
        <v>0</v>
      </c>
      <c r="H71" s="84">
        <f t="shared" ref="H71:P71" si="15">IF($G$34="就業時間換算","",+H98+H117+H136+H155+H174+H193)</f>
        <v>0</v>
      </c>
      <c r="I71" s="85">
        <f t="shared" si="15"/>
        <v>0</v>
      </c>
      <c r="J71" s="84">
        <f t="shared" si="15"/>
        <v>0</v>
      </c>
      <c r="K71" s="84">
        <f t="shared" si="15"/>
        <v>0</v>
      </c>
      <c r="L71" s="84">
        <f t="shared" si="15"/>
        <v>0</v>
      </c>
      <c r="M71" s="84">
        <f t="shared" si="15"/>
        <v>0</v>
      </c>
      <c r="N71" s="84">
        <f t="shared" si="15"/>
        <v>0</v>
      </c>
      <c r="O71" s="84">
        <f t="shared" si="15"/>
        <v>0</v>
      </c>
      <c r="P71" s="84">
        <f t="shared" si="15"/>
        <v>0</v>
      </c>
    </row>
    <row r="72" spans="3:16" ht="29.25" customHeight="1" x14ac:dyDescent="0.4">
      <c r="C72" s="9"/>
      <c r="D72" s="7" t="str">
        <f>MAX($B$15:B72)&amp;"-"&amp;COUNTA($D$61:D71)+1</f>
        <v>5-9</v>
      </c>
      <c r="E72" s="142" t="s">
        <v>79</v>
      </c>
      <c r="F72" s="28" t="s">
        <v>78</v>
      </c>
      <c r="G72" s="83">
        <f>IF($G$34="人数換算","",+G99+G118+G137+G156+G175+G194)</f>
        <v>0</v>
      </c>
      <c r="H72" s="84">
        <f t="shared" ref="H72:P72" si="16">IF($G$34="人数換算","",+H99+H118+H137+H156+H175+H194)</f>
        <v>0</v>
      </c>
      <c r="I72" s="85">
        <f t="shared" si="16"/>
        <v>0</v>
      </c>
      <c r="J72" s="84">
        <f t="shared" si="16"/>
        <v>0</v>
      </c>
      <c r="K72" s="84">
        <f t="shared" si="16"/>
        <v>0</v>
      </c>
      <c r="L72" s="84">
        <f t="shared" si="16"/>
        <v>0</v>
      </c>
      <c r="M72" s="84">
        <f t="shared" si="16"/>
        <v>0</v>
      </c>
      <c r="N72" s="84">
        <f t="shared" si="16"/>
        <v>0</v>
      </c>
      <c r="O72" s="84">
        <f t="shared" si="16"/>
        <v>0</v>
      </c>
      <c r="P72" s="84">
        <f t="shared" si="16"/>
        <v>0</v>
      </c>
    </row>
    <row r="73" spans="3:16" ht="29.25" customHeight="1" x14ac:dyDescent="0.4">
      <c r="C73" s="9"/>
      <c r="D73" s="7" t="str">
        <f>MAX($B$15:B73)&amp;"-"&amp;COUNTA($D$61:D72)+1</f>
        <v>5-10</v>
      </c>
      <c r="E73" s="142" t="s">
        <v>80</v>
      </c>
      <c r="F73" s="28" t="s">
        <v>78</v>
      </c>
      <c r="G73" s="83">
        <f>+G100+G119+G138+G157+G176+G195</f>
        <v>0</v>
      </c>
      <c r="H73" s="84">
        <f t="shared" ref="H73:P73" si="17">+H100+H119+H138+H157+H176+H195</f>
        <v>0</v>
      </c>
      <c r="I73" s="85">
        <f t="shared" si="17"/>
        <v>0</v>
      </c>
      <c r="J73" s="84">
        <f t="shared" si="17"/>
        <v>0</v>
      </c>
      <c r="K73" s="84">
        <f t="shared" si="17"/>
        <v>0</v>
      </c>
      <c r="L73" s="84">
        <f t="shared" si="17"/>
        <v>0</v>
      </c>
      <c r="M73" s="84">
        <f t="shared" si="17"/>
        <v>0</v>
      </c>
      <c r="N73" s="84">
        <f t="shared" si="17"/>
        <v>0</v>
      </c>
      <c r="O73" s="84">
        <f t="shared" si="17"/>
        <v>0</v>
      </c>
      <c r="P73" s="84">
        <f t="shared" si="17"/>
        <v>0</v>
      </c>
    </row>
    <row r="74" spans="3:16" ht="29.25" customHeight="1" x14ac:dyDescent="0.4">
      <c r="C74" s="9"/>
      <c r="D74" s="7" t="str">
        <f>MAX($B$15:B74)&amp;"-"&amp;COUNTA($D$61:D73)+1</f>
        <v>5-11</v>
      </c>
      <c r="E74" s="142" t="s">
        <v>81</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row>
    <row r="75" spans="3:16" ht="29.25" customHeight="1" x14ac:dyDescent="0.4">
      <c r="C75" s="9"/>
      <c r="D75" s="7" t="str">
        <f>MAX($B$15:B75)&amp;"-"&amp;COUNTA($D$61:D74)+1</f>
        <v>5-12</v>
      </c>
      <c r="E75" s="142" t="s">
        <v>82</v>
      </c>
      <c r="F75" s="28"/>
      <c r="G75" s="12" t="str">
        <f>IFERROR(+G67/G72,"")</f>
        <v/>
      </c>
      <c r="H75" s="13" t="str">
        <f>IFERROR(+H67/H72,"")</f>
        <v/>
      </c>
      <c r="I75" s="20" t="str">
        <f t="shared" ref="I75:P75" si="19">IFERROR(+I67/I72,"")</f>
        <v/>
      </c>
      <c r="J75" s="13" t="str">
        <f>IFERROR(+J67/J72,"")</f>
        <v/>
      </c>
      <c r="K75" s="13" t="str">
        <f t="shared" si="19"/>
        <v/>
      </c>
      <c r="L75" s="13" t="str">
        <f t="shared" si="19"/>
        <v/>
      </c>
      <c r="M75" s="13" t="str">
        <f t="shared" si="19"/>
        <v/>
      </c>
      <c r="N75" s="13" t="str">
        <f t="shared" si="19"/>
        <v/>
      </c>
      <c r="O75" s="13" t="str">
        <f t="shared" si="19"/>
        <v/>
      </c>
      <c r="P75" s="13" t="str">
        <f t="shared" si="19"/>
        <v/>
      </c>
    </row>
    <row r="76" spans="3:16" ht="29.25" customHeight="1" x14ac:dyDescent="0.4">
      <c r="C76" s="9"/>
      <c r="D76" s="7" t="str">
        <f>MAX($B$15:B76)&amp;"-"&amp;COUNTA($D$61:D75)+1</f>
        <v>5-13</v>
      </c>
      <c r="E76" s="142" t="s">
        <v>83</v>
      </c>
      <c r="F76" s="27" t="s">
        <v>84</v>
      </c>
      <c r="G76" s="14"/>
      <c r="H76" s="56" t="str">
        <f>IFERROR((H74-G74)/G74,"")</f>
        <v/>
      </c>
      <c r="I76" s="57" t="str">
        <f t="shared" ref="I76:P77" si="20">IFERROR((I74-H74)/H74,"")</f>
        <v/>
      </c>
      <c r="J76" s="56" t="str">
        <f t="shared" si="20"/>
        <v/>
      </c>
      <c r="K76" s="56" t="str">
        <f t="shared" si="20"/>
        <v/>
      </c>
      <c r="L76" s="56" t="str">
        <f t="shared" si="20"/>
        <v/>
      </c>
      <c r="M76" s="56" t="str">
        <f t="shared" si="20"/>
        <v/>
      </c>
      <c r="N76" s="56" t="str">
        <f t="shared" si="20"/>
        <v/>
      </c>
      <c r="O76" s="56" t="str">
        <f t="shared" si="20"/>
        <v/>
      </c>
      <c r="P76" s="56" t="str">
        <f t="shared" si="20"/>
        <v/>
      </c>
    </row>
    <row r="77" spans="3:16" ht="29.25" customHeight="1" x14ac:dyDescent="0.4">
      <c r="C77" s="9"/>
      <c r="D77" s="7" t="str">
        <f>MAX($B$15:B77)&amp;"-"&amp;COUNTA($D$61:D76)+1</f>
        <v>5-14</v>
      </c>
      <c r="E77" s="142" t="s">
        <v>85</v>
      </c>
      <c r="F77" s="28" t="s">
        <v>86</v>
      </c>
      <c r="G77" s="14"/>
      <c r="H77" s="56" t="str">
        <f>IFERROR((H75-G75)/G75,"")</f>
        <v/>
      </c>
      <c r="I77" s="57" t="str">
        <f t="shared" si="20"/>
        <v/>
      </c>
      <c r="J77" s="56" t="str">
        <f t="shared" si="20"/>
        <v/>
      </c>
      <c r="K77" s="56" t="str">
        <f t="shared" si="20"/>
        <v/>
      </c>
      <c r="L77" s="56" t="str">
        <f t="shared" si="20"/>
        <v/>
      </c>
      <c r="M77" s="56" t="str">
        <f t="shared" si="20"/>
        <v/>
      </c>
      <c r="N77" s="56" t="str">
        <f t="shared" si="20"/>
        <v/>
      </c>
      <c r="O77" s="56" t="str">
        <f t="shared" si="20"/>
        <v/>
      </c>
      <c r="P77" s="56" t="str">
        <f t="shared" si="20"/>
        <v/>
      </c>
    </row>
    <row r="78" spans="3:16" ht="29.25" customHeight="1" x14ac:dyDescent="0.4">
      <c r="C78" s="9"/>
      <c r="D78" s="7" t="str">
        <f>MAX($B$15:B78)&amp;"-"&amp;COUNTA($D$61:D77)+1</f>
        <v>5-15</v>
      </c>
      <c r="E78" s="142" t="s">
        <v>87</v>
      </c>
      <c r="F78" s="27"/>
      <c r="G78" s="83" t="str">
        <f t="shared" ref="G78" si="21">IFERROR(+G68/G73,"")</f>
        <v/>
      </c>
      <c r="H78" s="84" t="str">
        <f>IFERROR(+H68/H73,"")</f>
        <v/>
      </c>
      <c r="I78" s="84" t="str">
        <f t="shared" ref="I78:P78" si="22">IFERROR(+I68/I73,"")</f>
        <v/>
      </c>
      <c r="J78" s="84" t="str">
        <f t="shared" si="22"/>
        <v/>
      </c>
      <c r="K78" s="84" t="str">
        <f t="shared" si="22"/>
        <v/>
      </c>
      <c r="L78" s="84" t="str">
        <f t="shared" si="22"/>
        <v/>
      </c>
      <c r="M78" s="84" t="str">
        <f t="shared" si="22"/>
        <v/>
      </c>
      <c r="N78" s="84" t="str">
        <f t="shared" si="22"/>
        <v/>
      </c>
      <c r="O78" s="84" t="str">
        <f t="shared" si="22"/>
        <v/>
      </c>
      <c r="P78" s="84" t="str">
        <f t="shared" si="22"/>
        <v/>
      </c>
    </row>
    <row r="79" spans="3:16" ht="29.25" customHeight="1" x14ac:dyDescent="0.4">
      <c r="C79" s="9"/>
      <c r="D79" s="7" t="str">
        <f>MAX($B$15:B79)&amp;"-"&amp;COUNTA($D$61:D78)+1</f>
        <v>5-16</v>
      </c>
      <c r="E79" s="142" t="s">
        <v>88</v>
      </c>
      <c r="F79" s="27" t="s">
        <v>84</v>
      </c>
      <c r="G79" s="14"/>
      <c r="H79" s="56" t="str">
        <f>IFERROR((H78-G78)/G78,"")</f>
        <v/>
      </c>
      <c r="I79" s="57" t="str">
        <f>IFERROR((I78-H78)/H78,"")</f>
        <v/>
      </c>
      <c r="J79" s="56" t="str">
        <f t="shared" ref="J79:P79" si="23">IFERROR((J78-I78)/I78,"")</f>
        <v/>
      </c>
      <c r="K79" s="56" t="str">
        <f t="shared" si="23"/>
        <v/>
      </c>
      <c r="L79" s="56" t="str">
        <f t="shared" si="23"/>
        <v/>
      </c>
      <c r="M79" s="56" t="str">
        <f t="shared" si="23"/>
        <v/>
      </c>
      <c r="N79" s="56" t="str">
        <f t="shared" si="23"/>
        <v/>
      </c>
      <c r="O79" s="56" t="str">
        <f t="shared" si="23"/>
        <v/>
      </c>
      <c r="P79" s="56" t="str">
        <f t="shared" si="23"/>
        <v/>
      </c>
    </row>
    <row r="80" spans="3:16" ht="29.25" customHeight="1" x14ac:dyDescent="0.4">
      <c r="C80" s="9"/>
      <c r="D80" s="7" t="str">
        <f>MAX($B$15:B80)&amp;"-"&amp;COUNTA($D$61:D79)+1</f>
        <v>5-17</v>
      </c>
      <c r="E80" s="142" t="s">
        <v>89</v>
      </c>
      <c r="F80" s="27"/>
      <c r="G80" s="12" t="str">
        <f>IFERROR(+G70/(G71+G73),"")</f>
        <v/>
      </c>
      <c r="H80" s="13" t="str">
        <f t="shared" ref="H80:P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row>
    <row r="81" spans="2:17" ht="29.25" customHeight="1" x14ac:dyDescent="0.4">
      <c r="C81" s="9"/>
      <c r="D81" s="7" t="str">
        <f>MAX($B$15:B81)&amp;"-"&amp;COUNTA($D$61:D80)+1</f>
        <v>5-18</v>
      </c>
      <c r="E81" s="142" t="s">
        <v>90</v>
      </c>
      <c r="F81" s="28"/>
      <c r="G81" s="12" t="str">
        <f t="shared" ref="G81" si="25">IFERROR(+G70/(G72+G73),"")</f>
        <v/>
      </c>
      <c r="H81" s="13" t="str">
        <f>IFERROR(+H70/(H72+H73),"")</f>
        <v/>
      </c>
      <c r="I81" s="20" t="str">
        <f>IFERROR(+I70/(I72+I73),"")</f>
        <v/>
      </c>
      <c r="J81" s="13" t="str">
        <f t="shared" ref="J81:P81" si="26">IFERROR(+J70/(J72+J73),"")</f>
        <v/>
      </c>
      <c r="K81" s="13" t="str">
        <f t="shared" si="26"/>
        <v/>
      </c>
      <c r="L81" s="13" t="str">
        <f t="shared" si="26"/>
        <v/>
      </c>
      <c r="M81" s="13" t="str">
        <f t="shared" si="26"/>
        <v/>
      </c>
      <c r="N81" s="13" t="str">
        <f t="shared" si="26"/>
        <v/>
      </c>
      <c r="O81" s="13" t="str">
        <f t="shared" si="26"/>
        <v/>
      </c>
      <c r="P81" s="13" t="str">
        <f t="shared" si="26"/>
        <v/>
      </c>
    </row>
    <row r="82" spans="2:17" ht="29.25" customHeight="1" x14ac:dyDescent="0.4">
      <c r="D82" s="5" t="str">
        <f>MAX($B$15:B82)&amp;"-"&amp;COUNTA($D$61:D81)+1</f>
        <v>5-19</v>
      </c>
      <c r="E82" s="24" t="s">
        <v>114</v>
      </c>
      <c r="F82" s="23" t="s">
        <v>84</v>
      </c>
      <c r="G82" s="174"/>
      <c r="H82" s="80" t="s">
        <v>115</v>
      </c>
    </row>
    <row r="83" spans="2:17" x14ac:dyDescent="0.4">
      <c r="E83" s="6"/>
      <c r="F83" s="6"/>
    </row>
    <row r="84" spans="2:17" x14ac:dyDescent="0.35">
      <c r="B84" s="61">
        <f>MAX($B$14:B83)+1</f>
        <v>6</v>
      </c>
      <c r="C84" s="53" t="s">
        <v>116</v>
      </c>
      <c r="D84" s="60"/>
      <c r="E84" s="11"/>
      <c r="F84" s="11"/>
      <c r="G84" s="11"/>
    </row>
    <row r="85" spans="2:17" ht="29.25" customHeight="1" x14ac:dyDescent="0.4">
      <c r="D85" s="5" t="str">
        <f>MAX($B$15:B85)&amp;"-"&amp;COUNTA($D$84:D84)+1</f>
        <v>6-1</v>
      </c>
      <c r="E85" s="31" t="s">
        <v>117</v>
      </c>
      <c r="F85" s="23" t="s">
        <v>103</v>
      </c>
      <c r="G85" s="175"/>
      <c r="I85" s="44"/>
    </row>
    <row r="86" spans="2:17" ht="29.25" customHeight="1" x14ac:dyDescent="0.4">
      <c r="D86" s="5" t="str">
        <f>MAX($B$15:B86)&amp;"-"&amp;COUNTA($D$84:D85)+1</f>
        <v>6-2</v>
      </c>
      <c r="E86" s="31" t="s">
        <v>118</v>
      </c>
      <c r="F86" s="23" t="s">
        <v>119</v>
      </c>
      <c r="G86" s="176"/>
      <c r="H86" s="176"/>
      <c r="I86" s="176"/>
      <c r="J86" s="176"/>
      <c r="K86" s="176"/>
    </row>
    <row r="87" spans="2:17" x14ac:dyDescent="0.4">
      <c r="C87" s="9"/>
      <c r="D87" s="9"/>
      <c r="E87" s="86" t="s">
        <v>120</v>
      </c>
      <c r="F87" s="49"/>
      <c r="G87" s="42"/>
      <c r="H87" s="42"/>
    </row>
    <row r="88" spans="2:17" x14ac:dyDescent="0.4">
      <c r="E88" s="6"/>
      <c r="F88" s="6"/>
    </row>
    <row r="89" spans="2:17" ht="19.5" thickBot="1" x14ac:dyDescent="0.45">
      <c r="B89" s="82"/>
      <c r="C89" s="54" t="s">
        <v>121</v>
      </c>
      <c r="D89" s="4"/>
      <c r="E89" s="6"/>
      <c r="F89" s="6"/>
    </row>
    <row r="90" spans="2:17" ht="29.25" customHeight="1" thickBot="1" x14ac:dyDescent="0.45">
      <c r="D90" s="155">
        <f>COUNTA($D108:D$108)+1</f>
        <v>1</v>
      </c>
      <c r="E90" s="156" t="s">
        <v>122</v>
      </c>
      <c r="F90" s="157"/>
      <c r="G90" s="158" t="str">
        <f>IF($G$85="","",$G$85)</f>
        <v/>
      </c>
      <c r="H90" s="6"/>
      <c r="M90" s="146" t="s">
        <v>123</v>
      </c>
      <c r="N90" s="58" t="s">
        <v>124</v>
      </c>
      <c r="O90" s="58" t="s">
        <v>125</v>
      </c>
      <c r="P90" s="58" t="str">
        <f>"基準："&amp;$G90</f>
        <v>基準：</v>
      </c>
    </row>
    <row r="91" spans="2:17" ht="29.25" customHeight="1" x14ac:dyDescent="0.4">
      <c r="D91" s="60">
        <f>COUNTA($D$108:D109)+1</f>
        <v>2</v>
      </c>
      <c r="E91" s="62" t="s">
        <v>126</v>
      </c>
      <c r="F91" s="66" t="s">
        <v>103</v>
      </c>
      <c r="G91" s="177"/>
      <c r="H91" s="6"/>
      <c r="M91" s="145" t="s">
        <v>127</v>
      </c>
      <c r="N91" s="145" t="str">
        <f>IF($G$34="就業時間換算","－",IFERROR(((HLOOKUP(DATE(YEAR($E$13)+3,MONTH($E$9),DAY($E$9)),$G95:$P106,7,FALSE))/(HLOOKUP(DATE(YEAR($E$13),MONTH($E$9),DAY($E$9)),$G95:$P106,7,FALSE)))^(1/3)-1,""))</f>
        <v/>
      </c>
      <c r="O91" s="159" t="str">
        <f>IF($G$34="人数換算","－",IFERROR(((HLOOKUP(DATE(YEAR($E$13)+3,MONTH($E$9),DAY($E$9)),$G95:$P106,8,FALSE))/(HLOOKUP(DATE(YEAR($E$13),MONTH($E$9),DAY($E$9)),$G95:$P106,8,FALSE)))^(1/3)-1,""))</f>
        <v/>
      </c>
      <c r="P91" s="188" t="str">
        <f>IFERROR(VLOOKUP($G90,【参考】最低賃金の5年間の年平均の年平均上昇率!$B$4:$C$50,2,FALSE),"")</f>
        <v/>
      </c>
      <c r="Q91" s="148" t="str">
        <f>IF($G$34="人数換算",$N91,IF($G$34="就業時間換算",$O91,""))</f>
        <v/>
      </c>
    </row>
    <row r="92" spans="2:17" ht="29.25" customHeight="1" x14ac:dyDescent="0.4">
      <c r="D92" s="60">
        <f>COUNTA($D$108:D110)+1</f>
        <v>3</v>
      </c>
      <c r="E92" s="62" t="s">
        <v>128</v>
      </c>
      <c r="F92" s="36" t="s">
        <v>103</v>
      </c>
      <c r="G92" s="178"/>
      <c r="H92" s="6"/>
      <c r="M92" s="145" t="s">
        <v>129</v>
      </c>
      <c r="N92" s="145" t="str">
        <f>IF(AND(COUNTA($G100:$P100)&gt;0,SUMIF($G100:$P100,"&lt;&gt;"&amp;"")=0),"－",IFERROR(((HLOOKUP(DATE(YEAR($E$13)+3,MONTH($E$9),DAY($E$9)),$G95:$P106,11,FALSE))/(HLOOKUP(DATE(YEAR($E$13),MONTH($E$9),DAY($E$9)),$G95:$P106,11,FALSE)))^(1/3)-1,""))</f>
        <v/>
      </c>
      <c r="O92" s="160" t="s">
        <v>130</v>
      </c>
      <c r="P92" s="189"/>
    </row>
    <row r="93" spans="2:17" x14ac:dyDescent="0.4">
      <c r="D93" s="1"/>
      <c r="E93" s="76" t="s">
        <v>109</v>
      </c>
      <c r="G93" s="1" t="s">
        <v>131</v>
      </c>
    </row>
    <row r="94" spans="2:17" x14ac:dyDescent="0.4">
      <c r="D94" s="1"/>
      <c r="G94" s="75" t="s">
        <v>51</v>
      </c>
      <c r="H94" s="75" t="s">
        <v>52</v>
      </c>
      <c r="I94" s="75" t="s">
        <v>53</v>
      </c>
      <c r="J94" s="161" t="s">
        <v>54</v>
      </c>
      <c r="K94" s="161"/>
      <c r="L94" s="161"/>
      <c r="M94" s="161"/>
      <c r="N94" s="161"/>
      <c r="O94" s="161"/>
      <c r="P94" s="161"/>
    </row>
    <row r="95" spans="2:17" x14ac:dyDescent="0.4">
      <c r="D95" s="11"/>
      <c r="E95" s="11"/>
      <c r="F95" s="65"/>
      <c r="G95" s="74" t="str">
        <f>IF($I95="","",EDATE(H95,-12))</f>
        <v/>
      </c>
      <c r="H95" s="74" t="str">
        <f>IF($I95="","",EDATE(I95,-12))</f>
        <v/>
      </c>
      <c r="I95" s="74" t="str">
        <f>IF($I$12="","",$I$12)</f>
        <v/>
      </c>
      <c r="J95" s="74" t="str">
        <f>IF($I95="","",EDATE(I95,12))</f>
        <v/>
      </c>
      <c r="K95" s="74" t="str">
        <f t="shared" ref="K95:N95" si="27">IF($I95="","",EDATE(J95,12))</f>
        <v/>
      </c>
      <c r="L95" s="74" t="str">
        <f t="shared" si="27"/>
        <v/>
      </c>
      <c r="M95" s="74" t="str">
        <f t="shared" si="27"/>
        <v/>
      </c>
      <c r="N95" s="74" t="str">
        <f t="shared" si="27"/>
        <v/>
      </c>
      <c r="O95" s="74" t="str">
        <f>IF($I95="","",EDATE(N95,12))</f>
        <v/>
      </c>
      <c r="P95" s="74" t="str">
        <f t="shared" ref="P95" si="28">IF($I95="","",EDATE(O95,12))</f>
        <v/>
      </c>
    </row>
    <row r="96" spans="2:17" ht="29.25" customHeight="1" x14ac:dyDescent="0.4">
      <c r="D96" s="5">
        <f>COUNTA($D$108:D114)+1</f>
        <v>4</v>
      </c>
      <c r="E96" s="24" t="s">
        <v>71</v>
      </c>
      <c r="F96" s="23"/>
      <c r="G96" s="169"/>
      <c r="H96" s="120"/>
      <c r="I96" s="170"/>
      <c r="J96" s="120"/>
      <c r="K96" s="120"/>
      <c r="L96" s="120"/>
      <c r="M96" s="120"/>
      <c r="N96" s="120"/>
      <c r="O96" s="120"/>
      <c r="P96" s="120"/>
    </row>
    <row r="97" spans="2:17" ht="29.25" customHeight="1" x14ac:dyDescent="0.4">
      <c r="C97" s="9"/>
      <c r="D97" s="5">
        <f>COUNTA($D$108:D115)+1</f>
        <v>5</v>
      </c>
      <c r="E97" s="24" t="s">
        <v>72</v>
      </c>
      <c r="F97" s="23"/>
      <c r="G97" s="169"/>
      <c r="H97" s="120"/>
      <c r="I97" s="170"/>
      <c r="J97" s="120"/>
      <c r="K97" s="120"/>
      <c r="L97" s="120"/>
      <c r="M97" s="120"/>
      <c r="N97" s="120"/>
      <c r="O97" s="120"/>
      <c r="P97" s="120"/>
    </row>
    <row r="98" spans="2:17" ht="29.25" customHeight="1" x14ac:dyDescent="0.4">
      <c r="C98" s="9"/>
      <c r="D98" s="5">
        <f>COUNTA($D$108:D116)+1</f>
        <v>6</v>
      </c>
      <c r="E98" s="24" t="s">
        <v>77</v>
      </c>
      <c r="F98" s="23" t="s">
        <v>78</v>
      </c>
      <c r="G98" s="169"/>
      <c r="H98" s="120"/>
      <c r="I98" s="170"/>
      <c r="J98" s="120"/>
      <c r="K98" s="120"/>
      <c r="L98" s="120"/>
      <c r="M98" s="120"/>
      <c r="N98" s="120"/>
      <c r="O98" s="120"/>
      <c r="P98" s="120"/>
    </row>
    <row r="99" spans="2:17" ht="29.25" customHeight="1" x14ac:dyDescent="0.4">
      <c r="C99" s="9"/>
      <c r="D99" s="5">
        <f>COUNTA($D$108:D117)+1</f>
        <v>7</v>
      </c>
      <c r="E99" s="24" t="s">
        <v>79</v>
      </c>
      <c r="F99" s="25" t="s">
        <v>78</v>
      </c>
      <c r="G99" s="169"/>
      <c r="H99" s="120"/>
      <c r="I99" s="170"/>
      <c r="J99" s="120"/>
      <c r="K99" s="120"/>
      <c r="L99" s="120"/>
      <c r="M99" s="120"/>
      <c r="N99" s="120"/>
      <c r="O99" s="120"/>
      <c r="P99" s="120"/>
    </row>
    <row r="100" spans="2:17" ht="29.25" customHeight="1" x14ac:dyDescent="0.4">
      <c r="C100" s="9"/>
      <c r="D100" s="5">
        <f>COUNTA($D$108:D118)+1</f>
        <v>8</v>
      </c>
      <c r="E100" s="24" t="s">
        <v>80</v>
      </c>
      <c r="F100" s="23" t="s">
        <v>132</v>
      </c>
      <c r="G100" s="169"/>
      <c r="H100" s="120"/>
      <c r="I100" s="170"/>
      <c r="J100" s="120"/>
      <c r="K100" s="120"/>
      <c r="L100" s="120"/>
      <c r="M100" s="120"/>
      <c r="N100" s="120"/>
      <c r="O100" s="120"/>
      <c r="P100" s="120"/>
    </row>
    <row r="101" spans="2:17" ht="29.25" customHeight="1" x14ac:dyDescent="0.4">
      <c r="C101" s="9"/>
      <c r="D101" s="7">
        <f>COUNTA($D$108:D119)+1</f>
        <v>9</v>
      </c>
      <c r="E101" s="26" t="s">
        <v>81</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row>
    <row r="102" spans="2:17" ht="29.25" customHeight="1" x14ac:dyDescent="0.4">
      <c r="C102" s="9"/>
      <c r="D102" s="7">
        <f>COUNTA($D$108:D120)+1</f>
        <v>10</v>
      </c>
      <c r="E102" s="26" t="s">
        <v>82</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row>
    <row r="103" spans="2:17" ht="29.25" customHeight="1" x14ac:dyDescent="0.4">
      <c r="C103" s="9"/>
      <c r="D103" s="7">
        <f>COUNTA($D$108:D121)+1</f>
        <v>11</v>
      </c>
      <c r="E103" s="26" t="s">
        <v>83</v>
      </c>
      <c r="F103" s="27" t="s">
        <v>84</v>
      </c>
      <c r="G103" s="14"/>
      <c r="H103" s="56" t="str">
        <f>IFERROR((H101-G101)/G101,"")</f>
        <v/>
      </c>
      <c r="I103" s="57" t="str">
        <f>IFERROR((I101-H101)/H101,"")</f>
        <v/>
      </c>
      <c r="J103" s="56" t="str">
        <f t="shared" ref="J103:P104" si="31">IFERROR((J101-I101)/I101,"")</f>
        <v/>
      </c>
      <c r="K103" s="56" t="str">
        <f t="shared" si="31"/>
        <v/>
      </c>
      <c r="L103" s="56" t="str">
        <f t="shared" si="31"/>
        <v/>
      </c>
      <c r="M103" s="56" t="str">
        <f t="shared" si="31"/>
        <v/>
      </c>
      <c r="N103" s="56" t="str">
        <f t="shared" si="31"/>
        <v/>
      </c>
      <c r="O103" s="56" t="str">
        <f t="shared" si="31"/>
        <v/>
      </c>
      <c r="P103" s="56" t="str">
        <f t="shared" si="31"/>
        <v/>
      </c>
    </row>
    <row r="104" spans="2:17" ht="29.25" customHeight="1" x14ac:dyDescent="0.4">
      <c r="C104" s="9"/>
      <c r="D104" s="7">
        <f>COUNTA($D$108:D122)+1</f>
        <v>12</v>
      </c>
      <c r="E104" s="26" t="s">
        <v>85</v>
      </c>
      <c r="F104" s="28" t="s">
        <v>86</v>
      </c>
      <c r="G104" s="14"/>
      <c r="H104" s="56" t="str">
        <f>IFERROR((H102-G102)/G102,"")</f>
        <v/>
      </c>
      <c r="I104" s="57" t="str">
        <f t="shared" ref="I104" si="32">IFERROR((I102-H102)/H102,"")</f>
        <v/>
      </c>
      <c r="J104" s="56" t="str">
        <f t="shared" si="31"/>
        <v/>
      </c>
      <c r="K104" s="56" t="str">
        <f t="shared" si="31"/>
        <v/>
      </c>
      <c r="L104" s="56" t="str">
        <f t="shared" si="31"/>
        <v/>
      </c>
      <c r="M104" s="56" t="str">
        <f t="shared" si="31"/>
        <v/>
      </c>
      <c r="N104" s="56" t="str">
        <f t="shared" si="31"/>
        <v/>
      </c>
      <c r="O104" s="56" t="str">
        <f t="shared" si="31"/>
        <v/>
      </c>
      <c r="P104" s="56" t="str">
        <f t="shared" si="31"/>
        <v/>
      </c>
    </row>
    <row r="105" spans="2:17" ht="29.25" customHeight="1" x14ac:dyDescent="0.4">
      <c r="C105" s="9"/>
      <c r="D105" s="7">
        <f>COUNTA($D$108:D123)+1</f>
        <v>13</v>
      </c>
      <c r="E105" s="26" t="s">
        <v>87</v>
      </c>
      <c r="F105" s="27"/>
      <c r="G105" s="83" t="str">
        <f>IFERROR(+G97/G100,"")</f>
        <v/>
      </c>
      <c r="H105" s="84" t="str">
        <f>IFERROR(+H97/H100,"")</f>
        <v/>
      </c>
      <c r="I105" s="84" t="str">
        <f t="shared" ref="I105:P105" si="33">IFERROR(+I97/I100,"")</f>
        <v/>
      </c>
      <c r="J105" s="84" t="str">
        <f t="shared" si="33"/>
        <v/>
      </c>
      <c r="K105" s="84" t="str">
        <f t="shared" si="33"/>
        <v/>
      </c>
      <c r="L105" s="84" t="str">
        <f t="shared" si="33"/>
        <v/>
      </c>
      <c r="M105" s="84" t="str">
        <f t="shared" si="33"/>
        <v/>
      </c>
      <c r="N105" s="84" t="str">
        <f t="shared" si="33"/>
        <v/>
      </c>
      <c r="O105" s="84" t="str">
        <f t="shared" si="33"/>
        <v/>
      </c>
      <c r="P105" s="84" t="str">
        <f t="shared" si="33"/>
        <v/>
      </c>
    </row>
    <row r="106" spans="2:17" ht="29.25" customHeight="1" x14ac:dyDescent="0.4">
      <c r="D106" s="7">
        <f>COUNTA($D$108:D124)+1</f>
        <v>14</v>
      </c>
      <c r="E106" s="26" t="s">
        <v>88</v>
      </c>
      <c r="F106" s="27" t="s">
        <v>84</v>
      </c>
      <c r="G106" s="14"/>
      <c r="H106" s="56" t="str">
        <f>IFERROR((H105-G105)/G105,"")</f>
        <v/>
      </c>
      <c r="I106" s="57" t="str">
        <f>IFERROR((I105-H105)/H105,"")</f>
        <v/>
      </c>
      <c r="J106" s="56" t="str">
        <f t="shared" ref="J106:M106" si="34">IFERROR((J105-I105)/I105,"")</f>
        <v/>
      </c>
      <c r="K106" s="56" t="str">
        <f t="shared" si="34"/>
        <v/>
      </c>
      <c r="L106" s="56" t="str">
        <f t="shared" si="34"/>
        <v/>
      </c>
      <c r="M106" s="56" t="str">
        <f t="shared" si="34"/>
        <v/>
      </c>
      <c r="N106" s="56" t="str">
        <f>IFERROR((N105-M105)/M105,"")</f>
        <v/>
      </c>
      <c r="O106" s="56" t="str">
        <f t="shared" ref="O106:P106" si="35">IFERROR((O105-N105)/N105,"")</f>
        <v/>
      </c>
      <c r="P106" s="56" t="str">
        <f t="shared" si="35"/>
        <v/>
      </c>
    </row>
    <row r="107" spans="2:17" x14ac:dyDescent="0.4">
      <c r="E107" s="50"/>
    </row>
    <row r="108" spans="2:17" ht="19.5" thickBot="1" x14ac:dyDescent="0.45">
      <c r="B108" s="82"/>
      <c r="C108" s="54" t="s">
        <v>133</v>
      </c>
      <c r="D108" s="4"/>
      <c r="E108" s="6"/>
      <c r="F108" s="6"/>
      <c r="M108" s="144"/>
    </row>
    <row r="109" spans="2:17" ht="29.25" customHeight="1" thickBot="1" x14ac:dyDescent="0.45">
      <c r="D109" s="155">
        <f>COUNTA($D$108:D108)+1</f>
        <v>1</v>
      </c>
      <c r="E109" s="156" t="s">
        <v>122</v>
      </c>
      <c r="F109" s="157"/>
      <c r="G109" s="158" t="str">
        <f>IF($G$86="","",$G$86)</f>
        <v/>
      </c>
      <c r="L109" s="37"/>
      <c r="M109" s="146" t="s">
        <v>123</v>
      </c>
      <c r="N109" s="58" t="s">
        <v>124</v>
      </c>
      <c r="O109" s="58" t="s">
        <v>125</v>
      </c>
      <c r="P109" s="58" t="str">
        <f>"基準："&amp;$G109</f>
        <v>基準：</v>
      </c>
    </row>
    <row r="110" spans="2:17" ht="29.25" customHeight="1" x14ac:dyDescent="0.4">
      <c r="D110" s="60">
        <f>COUNTA($D$108:D109)+1</f>
        <v>2</v>
      </c>
      <c r="E110" s="62" t="s">
        <v>126</v>
      </c>
      <c r="F110" s="66" t="s">
        <v>103</v>
      </c>
      <c r="G110" s="177"/>
      <c r="H110" s="6"/>
      <c r="M110" s="145" t="s">
        <v>127</v>
      </c>
      <c r="N110" s="145" t="str">
        <f>IF($G$34="就業時間換算","－",IFERROR(((HLOOKUP(DATE(YEAR($E$13)+3,MONTH($E$9),DAY($E$9)),$G114:$P125,7,FALSE))/(HLOOKUP(DATE(YEAR($E$13),MONTH($E$9),DAY($E$9)),$G114:$P125,7,FALSE)))^(1/3)-1,""))</f>
        <v/>
      </c>
      <c r="O110" s="159" t="str">
        <f>IF($G$34="人数換算","－",IFERROR(((HLOOKUP(DATE(YEAR($E$13)+3,MONTH($E$9),DAY($E$9)),$G114:$P125,8,FALSE))/(HLOOKUP(DATE(YEAR($E$13),MONTH($E$9),DAY($E$9)),$G114:$P125,8,FALSE)))^(1/3)-1,""))</f>
        <v/>
      </c>
      <c r="P110" s="188" t="str">
        <f>IFERROR(VLOOKUP($G109,【参考】最低賃金の5年間の年平均の年平均上昇率!$B$4:$C$50,2,FALSE),"")</f>
        <v/>
      </c>
      <c r="Q110" s="148" t="str">
        <f>IF($G$34="人数換算",$N110,IF($G$34="就業時間換算",$O110,""))</f>
        <v/>
      </c>
    </row>
    <row r="111" spans="2:17" ht="29.25" customHeight="1" x14ac:dyDescent="0.4">
      <c r="D111" s="60">
        <f>COUNTA($D$108:D110)+1</f>
        <v>3</v>
      </c>
      <c r="E111" s="62" t="s">
        <v>128</v>
      </c>
      <c r="F111" s="36" t="s">
        <v>103</v>
      </c>
      <c r="G111" s="178"/>
      <c r="H111" s="6"/>
      <c r="M111" s="145" t="s">
        <v>129</v>
      </c>
      <c r="N111" s="145" t="str">
        <f>IF(AND(COUNTA($G119:$P119)&gt;0,SUMIF($G119:$P119,"&lt;&gt;"&amp;"")=0),"－",IFERROR(((HLOOKUP(DATE(YEAR($E$13)+3,MONTH($E$9),DAY($E$9)),$G114:$P125,11,FALSE))/(HLOOKUP(DATE(YEAR($E$13),MONTH($E$9),DAY($E$9)),$G114:$P125,11,FALSE)))^(1/3)-1,""))</f>
        <v/>
      </c>
      <c r="O111" s="160" t="s">
        <v>130</v>
      </c>
      <c r="P111" s="189"/>
    </row>
    <row r="112" spans="2:17" x14ac:dyDescent="0.4">
      <c r="D112" s="1"/>
      <c r="E112" s="76" t="s">
        <v>109</v>
      </c>
      <c r="G112" s="1" t="s">
        <v>131</v>
      </c>
    </row>
    <row r="113" spans="2:16" x14ac:dyDescent="0.4">
      <c r="D113" s="1"/>
      <c r="G113" s="75" t="s">
        <v>51</v>
      </c>
      <c r="H113" s="75" t="s">
        <v>52</v>
      </c>
      <c r="I113" s="75" t="s">
        <v>53</v>
      </c>
      <c r="J113" s="161" t="s">
        <v>54</v>
      </c>
      <c r="K113" s="161"/>
      <c r="L113" s="161"/>
      <c r="M113" s="161"/>
      <c r="N113" s="161"/>
      <c r="O113" s="161"/>
      <c r="P113" s="161"/>
    </row>
    <row r="114" spans="2:16" x14ac:dyDescent="0.4">
      <c r="D114" s="11"/>
      <c r="E114" s="11"/>
      <c r="F114" s="65"/>
      <c r="G114" s="74" t="str">
        <f>IF($I114="","",EDATE(H114,-12))</f>
        <v/>
      </c>
      <c r="H114" s="74" t="str">
        <f>IF($I114="","",EDATE(I114,-12))</f>
        <v/>
      </c>
      <c r="I114" s="74" t="str">
        <f>IF($I$12="","",$I$12)</f>
        <v/>
      </c>
      <c r="J114" s="74" t="str">
        <f>IF($I114="","",EDATE(I114,12))</f>
        <v/>
      </c>
      <c r="K114" s="74" t="str">
        <f t="shared" ref="K114:P114" si="36">IF($I114="","",EDATE(J114,12))</f>
        <v/>
      </c>
      <c r="L114" s="74" t="str">
        <f t="shared" si="36"/>
        <v/>
      </c>
      <c r="M114" s="74" t="str">
        <f t="shared" si="36"/>
        <v/>
      </c>
      <c r="N114" s="74" t="str">
        <f t="shared" si="36"/>
        <v/>
      </c>
      <c r="O114" s="74" t="str">
        <f>IF($I114="","",EDATE(N114,12))</f>
        <v/>
      </c>
      <c r="P114" s="74" t="str">
        <f t="shared" si="36"/>
        <v/>
      </c>
    </row>
    <row r="115" spans="2:16" ht="29.25" customHeight="1" x14ac:dyDescent="0.4">
      <c r="D115" s="5">
        <f>COUNTA($D$108:D114)+1</f>
        <v>4</v>
      </c>
      <c r="E115" s="24" t="s">
        <v>71</v>
      </c>
      <c r="F115" s="23"/>
      <c r="G115" s="169"/>
      <c r="H115" s="120"/>
      <c r="I115" s="170"/>
      <c r="J115" s="120"/>
      <c r="K115" s="120"/>
      <c r="L115" s="120"/>
      <c r="M115" s="120"/>
      <c r="N115" s="120"/>
      <c r="O115" s="120"/>
      <c r="P115" s="120"/>
    </row>
    <row r="116" spans="2:16" ht="29.25" customHeight="1" x14ac:dyDescent="0.4">
      <c r="C116" s="9"/>
      <c r="D116" s="5">
        <f>COUNTA($D$108:D115)+1</f>
        <v>5</v>
      </c>
      <c r="E116" s="24" t="s">
        <v>72</v>
      </c>
      <c r="F116" s="23"/>
      <c r="G116" s="169"/>
      <c r="H116" s="120"/>
      <c r="I116" s="170"/>
      <c r="J116" s="120"/>
      <c r="K116" s="120"/>
      <c r="L116" s="120"/>
      <c r="M116" s="120"/>
      <c r="N116" s="120"/>
      <c r="O116" s="120"/>
      <c r="P116" s="120"/>
    </row>
    <row r="117" spans="2:16" ht="29.25" customHeight="1" x14ac:dyDescent="0.4">
      <c r="C117" s="9"/>
      <c r="D117" s="5">
        <f>COUNTA($D$108:D116)+1</f>
        <v>6</v>
      </c>
      <c r="E117" s="24" t="s">
        <v>77</v>
      </c>
      <c r="F117" s="23" t="s">
        <v>78</v>
      </c>
      <c r="G117" s="169"/>
      <c r="H117" s="120"/>
      <c r="I117" s="170"/>
      <c r="J117" s="120"/>
      <c r="K117" s="120"/>
      <c r="L117" s="120"/>
      <c r="M117" s="120"/>
      <c r="N117" s="120"/>
      <c r="O117" s="120"/>
      <c r="P117" s="120"/>
    </row>
    <row r="118" spans="2:16" ht="29.25" customHeight="1" x14ac:dyDescent="0.4">
      <c r="C118" s="9"/>
      <c r="D118" s="5">
        <f>COUNTA($D$108:D117)+1</f>
        <v>7</v>
      </c>
      <c r="E118" s="24" t="s">
        <v>79</v>
      </c>
      <c r="F118" s="25" t="s">
        <v>78</v>
      </c>
      <c r="G118" s="169"/>
      <c r="H118" s="120"/>
      <c r="I118" s="170"/>
      <c r="J118" s="120"/>
      <c r="K118" s="120"/>
      <c r="L118" s="120"/>
      <c r="M118" s="120"/>
      <c r="N118" s="120"/>
      <c r="O118" s="120"/>
      <c r="P118" s="120"/>
    </row>
    <row r="119" spans="2:16" ht="29.25" customHeight="1" x14ac:dyDescent="0.4">
      <c r="C119" s="9"/>
      <c r="D119" s="5">
        <f>COUNTA($D$108:D118)+1</f>
        <v>8</v>
      </c>
      <c r="E119" s="24" t="s">
        <v>80</v>
      </c>
      <c r="F119" s="23" t="s">
        <v>134</v>
      </c>
      <c r="G119" s="169"/>
      <c r="H119" s="120"/>
      <c r="I119" s="170"/>
      <c r="J119" s="120"/>
      <c r="K119" s="120"/>
      <c r="L119" s="120"/>
      <c r="M119" s="120"/>
      <c r="N119" s="120"/>
      <c r="O119" s="120"/>
      <c r="P119" s="120"/>
    </row>
    <row r="120" spans="2:16" ht="29.25" customHeight="1" x14ac:dyDescent="0.4">
      <c r="C120" s="9"/>
      <c r="D120" s="7">
        <f>COUNTA($D$108:D119)+1</f>
        <v>9</v>
      </c>
      <c r="E120" s="26" t="s">
        <v>81</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row>
    <row r="121" spans="2:16" ht="29.25" customHeight="1" x14ac:dyDescent="0.4">
      <c r="C121" s="9"/>
      <c r="D121" s="7">
        <f>COUNTA($D$108:D120)+1</f>
        <v>10</v>
      </c>
      <c r="E121" s="26" t="s">
        <v>82</v>
      </c>
      <c r="F121" s="28"/>
      <c r="G121" s="12" t="str">
        <f>IF($G$34="人数換算","",IFERROR(+G115/G118,""))</f>
        <v/>
      </c>
      <c r="H121" s="13" t="str">
        <f t="shared" ref="H121:P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row>
    <row r="122" spans="2:16" ht="29.25" customHeight="1" x14ac:dyDescent="0.4">
      <c r="C122" s="9"/>
      <c r="D122" s="7">
        <f>COUNTA($D$108:D121)+1</f>
        <v>11</v>
      </c>
      <c r="E122" s="26" t="s">
        <v>83</v>
      </c>
      <c r="F122" s="27" t="s">
        <v>84</v>
      </c>
      <c r="G122" s="14"/>
      <c r="H122" s="56" t="str">
        <f>IFERROR((H120-G120)/G120,"")</f>
        <v/>
      </c>
      <c r="I122" s="57" t="str">
        <f t="shared" ref="I122:P123" si="39">IFERROR((I120-H120)/H120,"")</f>
        <v/>
      </c>
      <c r="J122" s="56" t="str">
        <f t="shared" si="39"/>
        <v/>
      </c>
      <c r="K122" s="56" t="str">
        <f t="shared" si="39"/>
        <v/>
      </c>
      <c r="L122" s="56" t="str">
        <f t="shared" si="39"/>
        <v/>
      </c>
      <c r="M122" s="56" t="str">
        <f t="shared" si="39"/>
        <v/>
      </c>
      <c r="N122" s="56" t="str">
        <f t="shared" si="39"/>
        <v/>
      </c>
      <c r="O122" s="56" t="str">
        <f t="shared" si="39"/>
        <v/>
      </c>
      <c r="P122" s="56" t="str">
        <f t="shared" si="39"/>
        <v/>
      </c>
    </row>
    <row r="123" spans="2:16" ht="29.25" customHeight="1" x14ac:dyDescent="0.4">
      <c r="C123" s="9"/>
      <c r="D123" s="7">
        <f>COUNTA($D$108:D122)+1</f>
        <v>12</v>
      </c>
      <c r="E123" s="26" t="s">
        <v>85</v>
      </c>
      <c r="F123" s="28" t="s">
        <v>86</v>
      </c>
      <c r="G123" s="14"/>
      <c r="H123" s="56" t="str">
        <f>IFERROR((H121-G121)/G121,"")</f>
        <v/>
      </c>
      <c r="I123" s="57" t="str">
        <f t="shared" si="39"/>
        <v/>
      </c>
      <c r="J123" s="56" t="str">
        <f t="shared" si="39"/>
        <v/>
      </c>
      <c r="K123" s="56" t="str">
        <f t="shared" si="39"/>
        <v/>
      </c>
      <c r="L123" s="56" t="str">
        <f t="shared" si="39"/>
        <v/>
      </c>
      <c r="M123" s="56" t="str">
        <f t="shared" si="39"/>
        <v/>
      </c>
      <c r="N123" s="56" t="str">
        <f t="shared" si="39"/>
        <v/>
      </c>
      <c r="O123" s="56" t="str">
        <f>IFERROR((O121-N121)/N121,"")</f>
        <v/>
      </c>
      <c r="P123" s="56" t="str">
        <f>IFERROR((P121-O121)/O121,"")</f>
        <v/>
      </c>
    </row>
    <row r="124" spans="2:16" ht="29.25" customHeight="1" x14ac:dyDescent="0.4">
      <c r="C124" s="9"/>
      <c r="D124" s="7">
        <f>COUNTA($D$108:D123)+1</f>
        <v>13</v>
      </c>
      <c r="E124" s="26" t="s">
        <v>87</v>
      </c>
      <c r="F124" s="27"/>
      <c r="G124" s="83" t="str">
        <f>IFERROR(+G116/G119,"")</f>
        <v/>
      </c>
      <c r="H124" s="84" t="str">
        <f>IFERROR(+H116/H119,"")</f>
        <v/>
      </c>
      <c r="I124" s="84" t="str">
        <f t="shared" ref="I124:P124" si="40">IFERROR(+I116/I119,"")</f>
        <v/>
      </c>
      <c r="J124" s="84" t="str">
        <f t="shared" si="40"/>
        <v/>
      </c>
      <c r="K124" s="84" t="str">
        <f t="shared" si="40"/>
        <v/>
      </c>
      <c r="L124" s="84" t="str">
        <f t="shared" si="40"/>
        <v/>
      </c>
      <c r="M124" s="84" t="str">
        <f t="shared" si="40"/>
        <v/>
      </c>
      <c r="N124" s="84" t="str">
        <f t="shared" si="40"/>
        <v/>
      </c>
      <c r="O124" s="84" t="str">
        <f t="shared" si="40"/>
        <v/>
      </c>
      <c r="P124" s="84" t="str">
        <f t="shared" si="40"/>
        <v/>
      </c>
    </row>
    <row r="125" spans="2:16" ht="29.25" customHeight="1" x14ac:dyDescent="0.4">
      <c r="D125" s="7">
        <f>COUNTA($D$108:D124)+1</f>
        <v>14</v>
      </c>
      <c r="E125" s="26" t="s">
        <v>88</v>
      </c>
      <c r="F125" s="27" t="s">
        <v>84</v>
      </c>
      <c r="G125" s="14"/>
      <c r="H125" s="56" t="str">
        <f>IFERROR((H124-G124)/G124,"")</f>
        <v/>
      </c>
      <c r="I125" s="57" t="str">
        <f>IFERROR((I124-H124)/H124,"")</f>
        <v/>
      </c>
      <c r="J125" s="56" t="str">
        <f t="shared" ref="J125:P125" si="41">IFERROR((J124-I124)/I124,"")</f>
        <v/>
      </c>
      <c r="K125" s="56" t="str">
        <f t="shared" si="41"/>
        <v/>
      </c>
      <c r="L125" s="56" t="str">
        <f t="shared" si="41"/>
        <v/>
      </c>
      <c r="M125" s="56" t="str">
        <f t="shared" si="41"/>
        <v/>
      </c>
      <c r="N125" s="56" t="str">
        <f t="shared" si="41"/>
        <v/>
      </c>
      <c r="O125" s="56" t="str">
        <f t="shared" si="41"/>
        <v/>
      </c>
      <c r="P125" s="56" t="str">
        <f t="shared" si="41"/>
        <v/>
      </c>
    </row>
    <row r="126" spans="2:16" x14ac:dyDescent="0.4">
      <c r="E126" s="50"/>
    </row>
    <row r="127" spans="2:16" ht="19.5" thickBot="1" x14ac:dyDescent="0.45">
      <c r="B127" s="82"/>
      <c r="C127" s="54" t="s">
        <v>135</v>
      </c>
      <c r="D127" s="4"/>
      <c r="E127" s="6"/>
      <c r="F127" s="6"/>
    </row>
    <row r="128" spans="2:16" ht="29.25" customHeight="1" thickBot="1" x14ac:dyDescent="0.45">
      <c r="D128" s="155">
        <f>COUNTA($D$127:D127)+1</f>
        <v>1</v>
      </c>
      <c r="E128" s="156" t="s">
        <v>122</v>
      </c>
      <c r="F128" s="157"/>
      <c r="G128" s="158" t="str">
        <f>IF($H$86="","",$H$86)</f>
        <v/>
      </c>
      <c r="M128" s="146" t="s">
        <v>123</v>
      </c>
      <c r="N128" s="58" t="s">
        <v>124</v>
      </c>
      <c r="O128" s="58" t="s">
        <v>125</v>
      </c>
      <c r="P128" s="58" t="str">
        <f>"基準："&amp;$G128</f>
        <v>基準：</v>
      </c>
    </row>
    <row r="129" spans="3:17" ht="29.25" customHeight="1" x14ac:dyDescent="0.4">
      <c r="D129" s="60">
        <f>COUNTA($D$127:D128)+1</f>
        <v>2</v>
      </c>
      <c r="E129" s="62" t="s">
        <v>126</v>
      </c>
      <c r="F129" s="66" t="s">
        <v>103</v>
      </c>
      <c r="G129" s="177"/>
      <c r="H129" s="6"/>
      <c r="M129" s="145" t="s">
        <v>127</v>
      </c>
      <c r="N129" s="145" t="str">
        <f>IF($G$34="就業時間換算","－",IFERROR(((HLOOKUP(DATE(YEAR($E$13)+3,MONTH($E$9),DAY($E$9)),$G133:$P144,7,FALSE))/(HLOOKUP(DATE(YEAR($E$13),MONTH($E$9),DAY($E$9)),$G133:$P144,7,FALSE)))^(1/3)-1,""))</f>
        <v/>
      </c>
      <c r="O129" s="159" t="str">
        <f>IF($G$34="人数換算","－",IFERROR(((HLOOKUP(DATE(YEAR($E$13)+3,MONTH($E$9),DAY($E$9)),$G133:$P144,8,FALSE))/(HLOOKUP(DATE(YEAR($E$13),MONTH($E$9),DAY($E$9)),$G133:$P144,8,FALSE)))^(1/3)-1,""))</f>
        <v/>
      </c>
      <c r="P129" s="188" t="str">
        <f>IFERROR(VLOOKUP($G128,【参考】最低賃金の5年間の年平均の年平均上昇率!$B$4:$C$50,2,FALSE),"")</f>
        <v/>
      </c>
      <c r="Q129" s="148" t="str">
        <f>IF($G$34="人数換算",$N129,IF($G$34="就業時間換算",$O129,""))</f>
        <v/>
      </c>
    </row>
    <row r="130" spans="3:17" ht="29.25" customHeight="1" x14ac:dyDescent="0.4">
      <c r="D130" s="60">
        <f>COUNTA($D$127:D129)+1</f>
        <v>3</v>
      </c>
      <c r="E130" s="62" t="s">
        <v>128</v>
      </c>
      <c r="F130" s="36" t="s">
        <v>103</v>
      </c>
      <c r="G130" s="178"/>
      <c r="H130" s="6"/>
      <c r="M130" s="145" t="s">
        <v>129</v>
      </c>
      <c r="N130" s="145" t="str">
        <f>IF(AND(COUNTA($G138:$P138)&gt;0,SUMIF($G138:$P138,"&lt;&gt;"&amp;"")=0),"－",IFERROR(((HLOOKUP(DATE(YEAR($E$13)+3,MONTH($E$9),DAY($E$9)),$G133:$P144,11,FALSE))/(HLOOKUP(DATE(YEAR($E$13),MONTH($E$9),DAY($E$9)),$G133:$P144,11,FALSE)))^(1/3)-1,""))</f>
        <v/>
      </c>
      <c r="O130" s="160" t="s">
        <v>130</v>
      </c>
      <c r="P130" s="189"/>
    </row>
    <row r="131" spans="3:17" x14ac:dyDescent="0.4">
      <c r="D131" s="1"/>
      <c r="E131" s="76" t="s">
        <v>109</v>
      </c>
      <c r="G131" s="1" t="s">
        <v>131</v>
      </c>
    </row>
    <row r="132" spans="3:17" x14ac:dyDescent="0.4">
      <c r="D132" s="1"/>
      <c r="G132" s="75" t="s">
        <v>51</v>
      </c>
      <c r="H132" s="75" t="s">
        <v>52</v>
      </c>
      <c r="I132" s="75" t="s">
        <v>53</v>
      </c>
      <c r="J132" s="161" t="s">
        <v>54</v>
      </c>
      <c r="K132" s="161"/>
      <c r="L132" s="161"/>
      <c r="M132" s="161"/>
      <c r="N132" s="161"/>
      <c r="O132" s="161"/>
      <c r="P132" s="161"/>
    </row>
    <row r="133" spans="3:17" x14ac:dyDescent="0.4">
      <c r="D133" s="11"/>
      <c r="E133" s="11"/>
      <c r="F133" s="65"/>
      <c r="G133" s="74" t="str">
        <f>IF($I133="","",EDATE(H133,-12))</f>
        <v/>
      </c>
      <c r="H133" s="74" t="str">
        <f>IF($I133="","",EDATE(I133,-12))</f>
        <v/>
      </c>
      <c r="I133" s="74" t="str">
        <f>IF($I$12="","",$I$12)</f>
        <v/>
      </c>
      <c r="J133" s="74" t="str">
        <f>IF($I133="","",EDATE(I133,12))</f>
        <v/>
      </c>
      <c r="K133" s="74" t="str">
        <f t="shared" ref="K133:P133" si="42">IF($I133="","",EDATE(J133,12))</f>
        <v/>
      </c>
      <c r="L133" s="74" t="str">
        <f t="shared" si="42"/>
        <v/>
      </c>
      <c r="M133" s="74" t="str">
        <f t="shared" si="42"/>
        <v/>
      </c>
      <c r="N133" s="74" t="str">
        <f t="shared" si="42"/>
        <v/>
      </c>
      <c r="O133" s="74" t="str">
        <f t="shared" si="42"/>
        <v/>
      </c>
      <c r="P133" s="74" t="str">
        <f t="shared" si="42"/>
        <v/>
      </c>
    </row>
    <row r="134" spans="3:17" ht="29.25" customHeight="1" x14ac:dyDescent="0.4">
      <c r="D134" s="60">
        <f>COUNTA($D$127:D133)+1</f>
        <v>4</v>
      </c>
      <c r="E134" s="31" t="s">
        <v>71</v>
      </c>
      <c r="F134" s="64"/>
      <c r="G134" s="179"/>
      <c r="H134" s="120"/>
      <c r="I134" s="170"/>
      <c r="J134" s="120"/>
      <c r="K134" s="120"/>
      <c r="L134" s="120"/>
      <c r="M134" s="120"/>
      <c r="N134" s="120"/>
      <c r="O134" s="120"/>
      <c r="P134" s="120"/>
    </row>
    <row r="135" spans="3:17" ht="29.25" customHeight="1" x14ac:dyDescent="0.4">
      <c r="C135" s="9"/>
      <c r="D135" s="60">
        <f>COUNTA($D$127:D134)+1</f>
        <v>5</v>
      </c>
      <c r="E135" s="31" t="s">
        <v>72</v>
      </c>
      <c r="F135" s="64"/>
      <c r="G135" s="179"/>
      <c r="H135" s="120"/>
      <c r="I135" s="170"/>
      <c r="J135" s="120"/>
      <c r="K135" s="120"/>
      <c r="L135" s="120"/>
      <c r="M135" s="120"/>
      <c r="N135" s="120"/>
      <c r="O135" s="120"/>
      <c r="P135" s="120"/>
    </row>
    <row r="136" spans="3:17" ht="29.25" customHeight="1" x14ac:dyDescent="0.4">
      <c r="C136" s="9"/>
      <c r="D136" s="5">
        <f>COUNTA($D$127:D135)+1</f>
        <v>6</v>
      </c>
      <c r="E136" s="24" t="s">
        <v>77</v>
      </c>
      <c r="F136" s="23" t="s">
        <v>78</v>
      </c>
      <c r="G136" s="169"/>
      <c r="H136" s="120"/>
      <c r="I136" s="170"/>
      <c r="J136" s="120"/>
      <c r="K136" s="120"/>
      <c r="L136" s="120"/>
      <c r="M136" s="120"/>
      <c r="N136" s="120"/>
      <c r="O136" s="120"/>
      <c r="P136" s="120"/>
    </row>
    <row r="137" spans="3:17" ht="29.25" customHeight="1" x14ac:dyDescent="0.4">
      <c r="C137" s="9"/>
      <c r="D137" s="5">
        <f>COUNTA($D$127:D136)+1</f>
        <v>7</v>
      </c>
      <c r="E137" s="24" t="s">
        <v>79</v>
      </c>
      <c r="F137" s="25" t="s">
        <v>78</v>
      </c>
      <c r="G137" s="169"/>
      <c r="H137" s="120"/>
      <c r="I137" s="170"/>
      <c r="J137" s="120"/>
      <c r="K137" s="120"/>
      <c r="L137" s="120"/>
      <c r="M137" s="120"/>
      <c r="N137" s="120"/>
      <c r="O137" s="120"/>
      <c r="P137" s="120"/>
    </row>
    <row r="138" spans="3:17" ht="29.25" customHeight="1" x14ac:dyDescent="0.4">
      <c r="C138" s="9"/>
      <c r="D138" s="60">
        <f>COUNTA($D$127:D137)+1</f>
        <v>8</v>
      </c>
      <c r="E138" s="31" t="s">
        <v>80</v>
      </c>
      <c r="F138" s="64" t="s">
        <v>134</v>
      </c>
      <c r="G138" s="179"/>
      <c r="H138" s="120"/>
      <c r="I138" s="170"/>
      <c r="J138" s="120"/>
      <c r="K138" s="120"/>
      <c r="L138" s="120"/>
      <c r="M138" s="120"/>
      <c r="N138" s="120"/>
      <c r="O138" s="120"/>
      <c r="P138" s="120"/>
    </row>
    <row r="139" spans="3:17" ht="29.25" customHeight="1" x14ac:dyDescent="0.4">
      <c r="C139" s="9"/>
      <c r="D139" s="7">
        <f>COUNTA($D$127:D138)+1</f>
        <v>9</v>
      </c>
      <c r="E139" s="26" t="s">
        <v>81</v>
      </c>
      <c r="F139" s="27"/>
      <c r="G139" s="12" t="str">
        <f>IF($G$34="就業時間換算","",IFERROR(+G134/G136,""))</f>
        <v/>
      </c>
      <c r="H139" s="13" t="str">
        <f t="shared" ref="H139:P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row>
    <row r="140" spans="3:17" ht="29.25" customHeight="1" x14ac:dyDescent="0.4">
      <c r="C140" s="9"/>
      <c r="D140" s="7">
        <f>COUNTA($D$127:D139)+1</f>
        <v>10</v>
      </c>
      <c r="E140" s="26" t="s">
        <v>82</v>
      </c>
      <c r="F140" s="28"/>
      <c r="G140" s="12" t="str">
        <f>IF($G$34="人数換算","",IFERROR(+G134/G137,""))</f>
        <v/>
      </c>
      <c r="H140" s="13" t="str">
        <f t="shared" ref="H140:P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row>
    <row r="141" spans="3:17" ht="29.25" customHeight="1" x14ac:dyDescent="0.4">
      <c r="C141" s="9"/>
      <c r="D141" s="7">
        <f>COUNTA($D$127:D140)+1</f>
        <v>11</v>
      </c>
      <c r="E141" s="26" t="s">
        <v>83</v>
      </c>
      <c r="F141" s="27" t="s">
        <v>84</v>
      </c>
      <c r="G141" s="14"/>
      <c r="H141" s="56" t="str">
        <f>IFERROR((H139-G139)/G139,"")</f>
        <v/>
      </c>
      <c r="I141" s="57" t="str">
        <f t="shared" ref="I141:P142" si="45">IFERROR((I139-H139)/H139,"")</f>
        <v/>
      </c>
      <c r="J141" s="56" t="str">
        <f t="shared" si="45"/>
        <v/>
      </c>
      <c r="K141" s="56" t="str">
        <f t="shared" si="45"/>
        <v/>
      </c>
      <c r="L141" s="56" t="str">
        <f t="shared" si="45"/>
        <v/>
      </c>
      <c r="M141" s="56" t="str">
        <f t="shared" si="45"/>
        <v/>
      </c>
      <c r="N141" s="56" t="str">
        <f t="shared" si="45"/>
        <v/>
      </c>
      <c r="O141" s="56" t="str">
        <f t="shared" si="45"/>
        <v/>
      </c>
      <c r="P141" s="56" t="str">
        <f t="shared" si="45"/>
        <v/>
      </c>
    </row>
    <row r="142" spans="3:17" ht="29.25" customHeight="1" x14ac:dyDescent="0.4">
      <c r="C142" s="9"/>
      <c r="D142" s="7">
        <f>COUNTA($D$127:D141)+1</f>
        <v>12</v>
      </c>
      <c r="E142" s="26" t="s">
        <v>85</v>
      </c>
      <c r="F142" s="28" t="s">
        <v>86</v>
      </c>
      <c r="G142" s="14"/>
      <c r="H142" s="56" t="str">
        <f>IFERROR((H140-G140)/G140,"")</f>
        <v/>
      </c>
      <c r="I142" s="57" t="str">
        <f t="shared" si="45"/>
        <v/>
      </c>
      <c r="J142" s="56" t="str">
        <f t="shared" si="45"/>
        <v/>
      </c>
      <c r="K142" s="56" t="str">
        <f t="shared" si="45"/>
        <v/>
      </c>
      <c r="L142" s="56" t="str">
        <f t="shared" si="45"/>
        <v/>
      </c>
      <c r="M142" s="56" t="str">
        <f t="shared" si="45"/>
        <v/>
      </c>
      <c r="N142" s="56" t="str">
        <f t="shared" si="45"/>
        <v/>
      </c>
      <c r="O142" s="56" t="str">
        <f t="shared" si="45"/>
        <v/>
      </c>
      <c r="P142" s="56" t="str">
        <f t="shared" si="45"/>
        <v/>
      </c>
    </row>
    <row r="143" spans="3:17" ht="29.25" customHeight="1" x14ac:dyDescent="0.4">
      <c r="C143" s="9"/>
      <c r="D143" s="7">
        <f>COUNTA($D$127:D142)+1</f>
        <v>13</v>
      </c>
      <c r="E143" s="26" t="s">
        <v>87</v>
      </c>
      <c r="F143" s="27"/>
      <c r="G143" s="83" t="str">
        <f>IFERROR(+G135/G138,"")</f>
        <v/>
      </c>
      <c r="H143" s="84" t="str">
        <f>IFERROR(+H135/H138,"")</f>
        <v/>
      </c>
      <c r="I143" s="84" t="str">
        <f t="shared" ref="I143:P143" si="46">IFERROR(+I135/I138,"")</f>
        <v/>
      </c>
      <c r="J143" s="84" t="str">
        <f t="shared" si="46"/>
        <v/>
      </c>
      <c r="K143" s="84" t="str">
        <f t="shared" si="46"/>
        <v/>
      </c>
      <c r="L143" s="84" t="str">
        <f t="shared" si="46"/>
        <v/>
      </c>
      <c r="M143" s="84" t="str">
        <f t="shared" si="46"/>
        <v/>
      </c>
      <c r="N143" s="84" t="str">
        <f t="shared" si="46"/>
        <v/>
      </c>
      <c r="O143" s="84" t="str">
        <f t="shared" si="46"/>
        <v/>
      </c>
      <c r="P143" s="84" t="str">
        <f t="shared" si="46"/>
        <v/>
      </c>
    </row>
    <row r="144" spans="3:17" ht="29.25" customHeight="1" x14ac:dyDescent="0.4">
      <c r="D144" s="7">
        <f>COUNTA($D$127:D143)+1</f>
        <v>14</v>
      </c>
      <c r="E144" s="26" t="s">
        <v>88</v>
      </c>
      <c r="F144" s="27" t="s">
        <v>84</v>
      </c>
      <c r="G144" s="14"/>
      <c r="H144" s="56" t="str">
        <f>IFERROR((H143-G143)/G143,"")</f>
        <v/>
      </c>
      <c r="I144" s="57" t="str">
        <f>IFERROR((I143-H143)/H143,"")</f>
        <v/>
      </c>
      <c r="J144" s="56" t="str">
        <f t="shared" ref="J144:P144" si="47">IFERROR((J143-I143)/I143,"")</f>
        <v/>
      </c>
      <c r="K144" s="56" t="str">
        <f t="shared" si="47"/>
        <v/>
      </c>
      <c r="L144" s="56" t="str">
        <f t="shared" si="47"/>
        <v/>
      </c>
      <c r="M144" s="56" t="str">
        <f t="shared" si="47"/>
        <v/>
      </c>
      <c r="N144" s="56" t="str">
        <f t="shared" si="47"/>
        <v/>
      </c>
      <c r="O144" s="56" t="str">
        <f t="shared" si="47"/>
        <v/>
      </c>
      <c r="P144" s="56" t="str">
        <f t="shared" si="47"/>
        <v/>
      </c>
    </row>
    <row r="145" spans="2:17" x14ac:dyDescent="0.4">
      <c r="E145" s="50"/>
    </row>
    <row r="146" spans="2:17" ht="19.5" thickBot="1" x14ac:dyDescent="0.45">
      <c r="B146" s="82"/>
      <c r="C146" s="54" t="s">
        <v>136</v>
      </c>
      <c r="D146" s="4"/>
      <c r="E146" s="6"/>
      <c r="F146" s="6"/>
    </row>
    <row r="147" spans="2:17" ht="29.25" customHeight="1" thickBot="1" x14ac:dyDescent="0.45">
      <c r="D147" s="155">
        <f>COUNTA($D$146:D146)+1</f>
        <v>1</v>
      </c>
      <c r="E147" s="156" t="s">
        <v>122</v>
      </c>
      <c r="F147" s="157"/>
      <c r="G147" s="158" t="str">
        <f>IF($I$86="","",$I$86)</f>
        <v/>
      </c>
      <c r="M147" s="146" t="s">
        <v>123</v>
      </c>
      <c r="N147" s="58" t="s">
        <v>124</v>
      </c>
      <c r="O147" s="58" t="s">
        <v>125</v>
      </c>
      <c r="P147" s="58" t="str">
        <f>"基準："&amp;$G147</f>
        <v>基準：</v>
      </c>
    </row>
    <row r="148" spans="2:17" ht="29.25" customHeight="1" x14ac:dyDescent="0.4">
      <c r="D148" s="60">
        <f>COUNTA($D$146:D147)+1</f>
        <v>2</v>
      </c>
      <c r="E148" s="62" t="s">
        <v>126</v>
      </c>
      <c r="F148" s="66" t="s">
        <v>103</v>
      </c>
      <c r="G148" s="177"/>
      <c r="M148" s="145" t="s">
        <v>127</v>
      </c>
      <c r="N148" s="145" t="str">
        <f>IF($G$34="就業時間換算","－",IFERROR(((HLOOKUP(DATE(YEAR($E$13)+3,MONTH($E$9),DAY($E$9)),$G152:$P163,7,FALSE))/(HLOOKUP(DATE(YEAR($E$13),MONTH($E$9),DAY($E$9)),$G152:$P163,7,FALSE)))^(1/3)-1,""))</f>
        <v/>
      </c>
      <c r="O148" s="159" t="str">
        <f>IF($G$34="人数換算","－",IFERROR(((HLOOKUP(DATE(YEAR($E$13)+3,MONTH($E$9),DAY($E$9)),$G152:$P163,8,FALSE))/(HLOOKUP(DATE(YEAR($E$13),MONTH($E$9),DAY($E$9)),$G152:$P163,8,FALSE)))^(1/3)-1,""))</f>
        <v/>
      </c>
      <c r="P148" s="188" t="str">
        <f>IFERROR(VLOOKUP($G147,【参考】最低賃金の5年間の年平均の年平均上昇率!$B$4:$C$50,2,FALSE),"")</f>
        <v/>
      </c>
      <c r="Q148" s="148" t="str">
        <f>IF($G$34="人数換算",$N148,IF($G$34="就業時間換算",$O148,""))</f>
        <v/>
      </c>
    </row>
    <row r="149" spans="2:17" ht="29.25" customHeight="1" x14ac:dyDescent="0.4">
      <c r="D149" s="60">
        <f>COUNTA($D$146:D148)+1</f>
        <v>3</v>
      </c>
      <c r="E149" s="62" t="s">
        <v>128</v>
      </c>
      <c r="F149" s="36" t="s">
        <v>103</v>
      </c>
      <c r="G149" s="178"/>
      <c r="M149" s="145" t="s">
        <v>129</v>
      </c>
      <c r="N149" s="145" t="str">
        <f>IF(AND(COUNTA($G157:$P157)&gt;0,SUMIF($G157:$P157,"&lt;&gt;"&amp;"")=0),"－",IFERROR(((HLOOKUP(DATE(YEAR($E$13)+3,MONTH($E$9),DAY($E$9)),$G152:$P163,11,FALSE))/(HLOOKUP(DATE(YEAR($E$13),MONTH($E$9),DAY($E$9)),$G152:$P163,11,FALSE)))^(1/3)-1,""))</f>
        <v/>
      </c>
      <c r="O149" s="160" t="s">
        <v>130</v>
      </c>
      <c r="P149" s="189"/>
    </row>
    <row r="150" spans="2:17" x14ac:dyDescent="0.4">
      <c r="D150" s="1"/>
      <c r="E150" s="76" t="s">
        <v>109</v>
      </c>
      <c r="G150" s="1" t="s">
        <v>131</v>
      </c>
    </row>
    <row r="151" spans="2:17" x14ac:dyDescent="0.4">
      <c r="D151" s="1"/>
      <c r="G151" s="75" t="s">
        <v>51</v>
      </c>
      <c r="H151" s="75" t="s">
        <v>52</v>
      </c>
      <c r="I151" s="75" t="s">
        <v>53</v>
      </c>
      <c r="J151" s="161" t="s">
        <v>54</v>
      </c>
      <c r="K151" s="161"/>
      <c r="L151" s="161"/>
      <c r="M151" s="161"/>
      <c r="N151" s="161"/>
      <c r="O151" s="161"/>
      <c r="P151" s="161"/>
    </row>
    <row r="152" spans="2:17" x14ac:dyDescent="0.4">
      <c r="D152" s="11"/>
      <c r="E152" s="11"/>
      <c r="F152" s="65"/>
      <c r="G152" s="74" t="str">
        <f>IF($I152="","",EDATE(H152,-12))</f>
        <v/>
      </c>
      <c r="H152" s="74" t="str">
        <f>IF($I152="","",EDATE(I152,-12))</f>
        <v/>
      </c>
      <c r="I152" s="74" t="str">
        <f>IF($I$12="","",$I$12)</f>
        <v/>
      </c>
      <c r="J152" s="74" t="str">
        <f>IF($I152="","",EDATE(I152,12))</f>
        <v/>
      </c>
      <c r="K152" s="74" t="str">
        <f t="shared" ref="K152:P152" si="48">IF($I152="","",EDATE(J152,12))</f>
        <v/>
      </c>
      <c r="L152" s="74" t="str">
        <f t="shared" si="48"/>
        <v/>
      </c>
      <c r="M152" s="74" t="str">
        <f t="shared" si="48"/>
        <v/>
      </c>
      <c r="N152" s="74" t="str">
        <f t="shared" si="48"/>
        <v/>
      </c>
      <c r="O152" s="74" t="str">
        <f t="shared" si="48"/>
        <v/>
      </c>
      <c r="P152" s="74" t="str">
        <f t="shared" si="48"/>
        <v/>
      </c>
    </row>
    <row r="153" spans="2:17" ht="29.25" customHeight="1" x14ac:dyDescent="0.4">
      <c r="D153" s="60">
        <f>COUNTA($D$146:D152)+1</f>
        <v>4</v>
      </c>
      <c r="E153" s="31" t="s">
        <v>71</v>
      </c>
      <c r="F153" s="64"/>
      <c r="G153" s="179"/>
      <c r="H153" s="120"/>
      <c r="I153" s="170"/>
      <c r="J153" s="120"/>
      <c r="K153" s="120"/>
      <c r="L153" s="120"/>
      <c r="M153" s="120"/>
      <c r="N153" s="120"/>
      <c r="O153" s="120"/>
      <c r="P153" s="120"/>
    </row>
    <row r="154" spans="2:17" ht="29.25" customHeight="1" x14ac:dyDescent="0.4">
      <c r="C154" s="9"/>
      <c r="D154" s="60">
        <f>COUNTA($D$146:D153)+1</f>
        <v>5</v>
      </c>
      <c r="E154" s="31" t="s">
        <v>72</v>
      </c>
      <c r="F154" s="64"/>
      <c r="G154" s="179"/>
      <c r="H154" s="120"/>
      <c r="I154" s="170"/>
      <c r="J154" s="120"/>
      <c r="K154" s="120"/>
      <c r="L154" s="120"/>
      <c r="M154" s="120"/>
      <c r="N154" s="120"/>
      <c r="O154" s="120"/>
      <c r="P154" s="120"/>
    </row>
    <row r="155" spans="2:17" ht="29.25" customHeight="1" x14ac:dyDescent="0.4">
      <c r="C155" s="9"/>
      <c r="D155" s="5">
        <f>COUNTA($D$146:D154)+1</f>
        <v>6</v>
      </c>
      <c r="E155" s="24" t="s">
        <v>77</v>
      </c>
      <c r="F155" s="23" t="s">
        <v>78</v>
      </c>
      <c r="G155" s="169"/>
      <c r="H155" s="120"/>
      <c r="I155" s="170"/>
      <c r="J155" s="120"/>
      <c r="K155" s="120"/>
      <c r="L155" s="120"/>
      <c r="M155" s="120"/>
      <c r="N155" s="120"/>
      <c r="O155" s="120"/>
      <c r="P155" s="120"/>
    </row>
    <row r="156" spans="2:17" ht="29.25" customHeight="1" x14ac:dyDescent="0.4">
      <c r="C156" s="9"/>
      <c r="D156" s="5">
        <f>COUNTA($D$146:D155)+1</f>
        <v>7</v>
      </c>
      <c r="E156" s="24" t="s">
        <v>79</v>
      </c>
      <c r="F156" s="25" t="s">
        <v>78</v>
      </c>
      <c r="G156" s="169"/>
      <c r="H156" s="120"/>
      <c r="I156" s="170"/>
      <c r="J156" s="120"/>
      <c r="K156" s="120"/>
      <c r="L156" s="120"/>
      <c r="M156" s="120"/>
      <c r="N156" s="120"/>
      <c r="O156" s="120"/>
      <c r="P156" s="120"/>
    </row>
    <row r="157" spans="2:17" ht="29.25" customHeight="1" x14ac:dyDescent="0.4">
      <c r="C157" s="9"/>
      <c r="D157" s="60">
        <f>COUNTA($D$146:D156)+1</f>
        <v>8</v>
      </c>
      <c r="E157" s="31" t="s">
        <v>80</v>
      </c>
      <c r="F157" s="64" t="s">
        <v>134</v>
      </c>
      <c r="G157" s="179"/>
      <c r="H157" s="120"/>
      <c r="I157" s="170"/>
      <c r="J157" s="120"/>
      <c r="K157" s="120"/>
      <c r="L157" s="120"/>
      <c r="M157" s="120"/>
      <c r="N157" s="120"/>
      <c r="O157" s="120"/>
      <c r="P157" s="120"/>
    </row>
    <row r="158" spans="2:17" ht="29.25" customHeight="1" x14ac:dyDescent="0.4">
      <c r="C158" s="9"/>
      <c r="D158" s="7">
        <f>COUNTA($D$146:D157)+1</f>
        <v>9</v>
      </c>
      <c r="E158" s="26" t="s">
        <v>81</v>
      </c>
      <c r="F158" s="27"/>
      <c r="G158" s="12" t="str">
        <f>IF($G$34="就業時間換算","",IFERROR(+G153/G155,""))</f>
        <v/>
      </c>
      <c r="H158" s="13" t="str">
        <f t="shared" ref="H158:P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row>
    <row r="159" spans="2:17" ht="29.25" customHeight="1" x14ac:dyDescent="0.4">
      <c r="C159" s="9"/>
      <c r="D159" s="7">
        <f>COUNTA($D$146:D158)+1</f>
        <v>10</v>
      </c>
      <c r="E159" s="26" t="s">
        <v>82</v>
      </c>
      <c r="F159" s="28"/>
      <c r="G159" s="12" t="str">
        <f>IF($G$34="人数換算","",IFERROR(+G153/G156,""))</f>
        <v/>
      </c>
      <c r="H159" s="13" t="str">
        <f t="shared" ref="H159:P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row>
    <row r="160" spans="2:17" ht="29.25" customHeight="1" x14ac:dyDescent="0.4">
      <c r="C160" s="9"/>
      <c r="D160" s="7">
        <f>COUNTA($D$146:D159)+1</f>
        <v>11</v>
      </c>
      <c r="E160" s="26" t="s">
        <v>83</v>
      </c>
      <c r="F160" s="27" t="s">
        <v>84</v>
      </c>
      <c r="G160" s="14"/>
      <c r="H160" s="56" t="str">
        <f>IFERROR((H158-G158)/G158,"")</f>
        <v/>
      </c>
      <c r="I160" s="57" t="str">
        <f t="shared" ref="I160:P161" si="51">IFERROR((I158-H158)/H158,"")</f>
        <v/>
      </c>
      <c r="J160" s="56" t="str">
        <f t="shared" si="51"/>
        <v/>
      </c>
      <c r="K160" s="56" t="str">
        <f t="shared" si="51"/>
        <v/>
      </c>
      <c r="L160" s="56" t="str">
        <f t="shared" si="51"/>
        <v/>
      </c>
      <c r="M160" s="56" t="str">
        <f t="shared" si="51"/>
        <v/>
      </c>
      <c r="N160" s="56" t="str">
        <f t="shared" si="51"/>
        <v/>
      </c>
      <c r="O160" s="56" t="str">
        <f t="shared" si="51"/>
        <v/>
      </c>
      <c r="P160" s="56" t="str">
        <f t="shared" si="51"/>
        <v/>
      </c>
    </row>
    <row r="161" spans="2:17" ht="29.25" customHeight="1" x14ac:dyDescent="0.4">
      <c r="C161" s="9"/>
      <c r="D161" s="7">
        <f>COUNTA($D$146:D160)+1</f>
        <v>12</v>
      </c>
      <c r="E161" s="26" t="s">
        <v>85</v>
      </c>
      <c r="F161" s="28" t="s">
        <v>86</v>
      </c>
      <c r="G161" s="14"/>
      <c r="H161" s="56" t="str">
        <f>IFERROR((H159-G159)/G159,"")</f>
        <v/>
      </c>
      <c r="I161" s="57" t="str">
        <f t="shared" si="51"/>
        <v/>
      </c>
      <c r="J161" s="56" t="str">
        <f t="shared" si="51"/>
        <v/>
      </c>
      <c r="K161" s="56" t="str">
        <f t="shared" si="51"/>
        <v/>
      </c>
      <c r="L161" s="56" t="str">
        <f t="shared" si="51"/>
        <v/>
      </c>
      <c r="M161" s="56" t="str">
        <f t="shared" si="51"/>
        <v/>
      </c>
      <c r="N161" s="56" t="str">
        <f t="shared" si="51"/>
        <v/>
      </c>
      <c r="O161" s="56" t="str">
        <f t="shared" si="51"/>
        <v/>
      </c>
      <c r="P161" s="56" t="str">
        <f t="shared" si="51"/>
        <v/>
      </c>
    </row>
    <row r="162" spans="2:17" ht="29.25" customHeight="1" x14ac:dyDescent="0.4">
      <c r="C162" s="9"/>
      <c r="D162" s="7">
        <f>COUNTA($D$146:D161)+1</f>
        <v>13</v>
      </c>
      <c r="E162" s="26" t="s">
        <v>87</v>
      </c>
      <c r="F162" s="27"/>
      <c r="G162" s="83" t="str">
        <f>IFERROR(+G154/G157,"")</f>
        <v/>
      </c>
      <c r="H162" s="84" t="str">
        <f>IFERROR(+H154/H157,"")</f>
        <v/>
      </c>
      <c r="I162" s="84" t="str">
        <f t="shared" ref="I162:P162" si="52">IFERROR(+I154/I157,"")</f>
        <v/>
      </c>
      <c r="J162" s="84" t="str">
        <f t="shared" si="52"/>
        <v/>
      </c>
      <c r="K162" s="84" t="str">
        <f t="shared" si="52"/>
        <v/>
      </c>
      <c r="L162" s="84" t="str">
        <f t="shared" si="52"/>
        <v/>
      </c>
      <c r="M162" s="84" t="str">
        <f t="shared" si="52"/>
        <v/>
      </c>
      <c r="N162" s="84" t="str">
        <f t="shared" si="52"/>
        <v/>
      </c>
      <c r="O162" s="84" t="str">
        <f t="shared" si="52"/>
        <v/>
      </c>
      <c r="P162" s="84" t="str">
        <f t="shared" si="52"/>
        <v/>
      </c>
    </row>
    <row r="163" spans="2:17" ht="29.25" customHeight="1" x14ac:dyDescent="0.4">
      <c r="D163" s="7">
        <f>COUNTA($D$146:D162)+1</f>
        <v>14</v>
      </c>
      <c r="E163" s="26" t="s">
        <v>88</v>
      </c>
      <c r="F163" s="27" t="s">
        <v>84</v>
      </c>
      <c r="G163" s="14"/>
      <c r="H163" s="56" t="str">
        <f>IFERROR((H162-G162)/G162,"")</f>
        <v/>
      </c>
      <c r="I163" s="57" t="str">
        <f>IFERROR((I162-H162)/H162,"")</f>
        <v/>
      </c>
      <c r="J163" s="56" t="str">
        <f t="shared" ref="J163:P163" si="53">IFERROR((J162-I162)/I162,"")</f>
        <v/>
      </c>
      <c r="K163" s="56" t="str">
        <f t="shared" si="53"/>
        <v/>
      </c>
      <c r="L163" s="56" t="str">
        <f t="shared" si="53"/>
        <v/>
      </c>
      <c r="M163" s="56" t="str">
        <f t="shared" si="53"/>
        <v/>
      </c>
      <c r="N163" s="56" t="str">
        <f t="shared" si="53"/>
        <v/>
      </c>
      <c r="O163" s="56" t="str">
        <f t="shared" si="53"/>
        <v/>
      </c>
      <c r="P163" s="56" t="str">
        <f t="shared" si="53"/>
        <v/>
      </c>
    </row>
    <row r="164" spans="2:17" x14ac:dyDescent="0.4">
      <c r="E164" s="50"/>
    </row>
    <row r="165" spans="2:17" ht="19.5" thickBot="1" x14ac:dyDescent="0.45">
      <c r="B165" s="82"/>
      <c r="C165" s="54" t="s">
        <v>137</v>
      </c>
      <c r="D165" s="4"/>
      <c r="E165" s="6"/>
      <c r="F165" s="6"/>
    </row>
    <row r="166" spans="2:17" ht="29.25" customHeight="1" thickBot="1" x14ac:dyDescent="0.45">
      <c r="D166" s="155">
        <f>COUNTA($D$165:D165)+1</f>
        <v>1</v>
      </c>
      <c r="E166" s="156" t="s">
        <v>122</v>
      </c>
      <c r="F166" s="157"/>
      <c r="G166" s="158" t="str">
        <f>IF($J$86="","",$J$86)</f>
        <v/>
      </c>
      <c r="M166" s="146" t="s">
        <v>123</v>
      </c>
      <c r="N166" s="58" t="s">
        <v>124</v>
      </c>
      <c r="O166" s="58" t="s">
        <v>125</v>
      </c>
      <c r="P166" s="58" t="str">
        <f>"基準："&amp;$G166</f>
        <v>基準：</v>
      </c>
    </row>
    <row r="167" spans="2:17" ht="29.25" customHeight="1" x14ac:dyDescent="0.4">
      <c r="D167" s="60">
        <f>COUNTA($D$165:D166)+1</f>
        <v>2</v>
      </c>
      <c r="E167" s="62" t="s">
        <v>126</v>
      </c>
      <c r="F167" s="66" t="s">
        <v>103</v>
      </c>
      <c r="G167" s="177"/>
      <c r="M167" s="145" t="s">
        <v>127</v>
      </c>
      <c r="N167" s="145" t="str">
        <f>IF($G$34="就業時間換算","－",IFERROR(((HLOOKUP(DATE(YEAR($E$13)+3,MONTH($E$9),DAY($E$9)),$G171:$P182,7,FALSE))/(HLOOKUP(DATE(YEAR($E$13),MONTH($E$9),DAY($E$9)),$G171:$P182,7,FALSE)))^(1/3)-1,""))</f>
        <v/>
      </c>
      <c r="O167" s="159" t="str">
        <f>IF($G$34="人数換算","－",IFERROR(((HLOOKUP(DATE(YEAR($E$13)+3,MONTH($E$9),DAY($E$9)),$G171:$P182,8,FALSE))/(HLOOKUP(DATE(YEAR($E$13),MONTH($E$9),DAY($E$9)),$G171:$P182,8,FALSE)))^(1/3)-1,""))</f>
        <v/>
      </c>
      <c r="P167" s="188" t="str">
        <f>IFERROR(VLOOKUP($G166,【参考】最低賃金の5年間の年平均の年平均上昇率!$B$4:$C$50,2,FALSE),"")</f>
        <v/>
      </c>
      <c r="Q167" s="148" t="str">
        <f>IF($G$34="人数換算",$N167,IF($G$34="就業時間換算",$O167,""))</f>
        <v/>
      </c>
    </row>
    <row r="168" spans="2:17" ht="29.25" customHeight="1" x14ac:dyDescent="0.4">
      <c r="D168" s="60">
        <f>COUNTA($D$165:D167)+1</f>
        <v>3</v>
      </c>
      <c r="E168" s="62" t="s">
        <v>128</v>
      </c>
      <c r="F168" s="36" t="s">
        <v>103</v>
      </c>
      <c r="G168" s="178"/>
      <c r="M168" s="145" t="s">
        <v>129</v>
      </c>
      <c r="N168" s="145" t="str">
        <f>IF(AND(COUNTA($G176:$P176)&gt;0,SUMIF($G176:$P176,"&lt;&gt;"&amp;"")=0),"－",IFERROR(((HLOOKUP(DATE(YEAR($E$13)+3,MONTH($E$9),DAY($E$9)),$G171:$P182,11,FALSE))/(HLOOKUP(DATE(YEAR($E$13),MONTH($E$9),DAY($E$9)),$G171:$P182,11,FALSE)))^(1/3)-1,""))</f>
        <v/>
      </c>
      <c r="O168" s="160" t="s">
        <v>130</v>
      </c>
      <c r="P168" s="189"/>
    </row>
    <row r="169" spans="2:17" x14ac:dyDescent="0.4">
      <c r="D169" s="1"/>
      <c r="E169" s="76" t="s">
        <v>109</v>
      </c>
      <c r="G169" s="1" t="s">
        <v>131</v>
      </c>
    </row>
    <row r="170" spans="2:17" x14ac:dyDescent="0.4">
      <c r="D170" s="1"/>
      <c r="G170" s="75" t="s">
        <v>51</v>
      </c>
      <c r="H170" s="75" t="s">
        <v>52</v>
      </c>
      <c r="I170" s="75" t="s">
        <v>53</v>
      </c>
      <c r="J170" s="161" t="s">
        <v>54</v>
      </c>
      <c r="K170" s="161"/>
      <c r="L170" s="161"/>
      <c r="M170" s="161"/>
      <c r="N170" s="161"/>
      <c r="O170" s="161"/>
      <c r="P170" s="161"/>
    </row>
    <row r="171" spans="2:17" x14ac:dyDescent="0.4">
      <c r="D171" s="11"/>
      <c r="E171" s="11"/>
      <c r="F171" s="65"/>
      <c r="G171" s="74" t="str">
        <f>IF($I171="","",EDATE(H171,-12))</f>
        <v/>
      </c>
      <c r="H171" s="74" t="str">
        <f>IF($I171="","",EDATE(I171,-12))</f>
        <v/>
      </c>
      <c r="I171" s="74" t="str">
        <f>IF($I$12="","",$I$12)</f>
        <v/>
      </c>
      <c r="J171" s="74" t="str">
        <f>IF($I171="","",EDATE(I171,12))</f>
        <v/>
      </c>
      <c r="K171" s="74" t="str">
        <f t="shared" ref="K171:P171" si="54">IF($I171="","",EDATE(J171,12))</f>
        <v/>
      </c>
      <c r="L171" s="74" t="str">
        <f t="shared" si="54"/>
        <v/>
      </c>
      <c r="M171" s="74" t="str">
        <f t="shared" si="54"/>
        <v/>
      </c>
      <c r="N171" s="74" t="str">
        <f t="shared" si="54"/>
        <v/>
      </c>
      <c r="O171" s="74" t="str">
        <f t="shared" si="54"/>
        <v/>
      </c>
      <c r="P171" s="74" t="str">
        <f t="shared" si="54"/>
        <v/>
      </c>
    </row>
    <row r="172" spans="2:17" ht="29.25" customHeight="1" x14ac:dyDescent="0.4">
      <c r="D172" s="60">
        <f>COUNTA($D$165:D171)+1</f>
        <v>4</v>
      </c>
      <c r="E172" s="31" t="s">
        <v>71</v>
      </c>
      <c r="F172" s="64"/>
      <c r="G172" s="179"/>
      <c r="H172" s="120"/>
      <c r="I172" s="170"/>
      <c r="J172" s="120"/>
      <c r="K172" s="120"/>
      <c r="L172" s="120"/>
      <c r="M172" s="120"/>
      <c r="N172" s="120"/>
      <c r="O172" s="120"/>
      <c r="P172" s="120"/>
    </row>
    <row r="173" spans="2:17" ht="29.25" customHeight="1" x14ac:dyDescent="0.4">
      <c r="C173" s="9"/>
      <c r="D173" s="60">
        <f>COUNTA($D$165:D172)+1</f>
        <v>5</v>
      </c>
      <c r="E173" s="31" t="s">
        <v>72</v>
      </c>
      <c r="F173" s="64"/>
      <c r="G173" s="179"/>
      <c r="H173" s="120"/>
      <c r="I173" s="170"/>
      <c r="J173" s="120"/>
      <c r="K173" s="120"/>
      <c r="L173" s="120"/>
      <c r="M173" s="120"/>
      <c r="N173" s="120"/>
      <c r="O173" s="120"/>
      <c r="P173" s="120"/>
    </row>
    <row r="174" spans="2:17" ht="29.25" customHeight="1" x14ac:dyDescent="0.4">
      <c r="C174" s="9"/>
      <c r="D174" s="5">
        <f>COUNTA($D$165:D173)+1</f>
        <v>6</v>
      </c>
      <c r="E174" s="24" t="s">
        <v>77</v>
      </c>
      <c r="F174" s="23" t="s">
        <v>78</v>
      </c>
      <c r="G174" s="169"/>
      <c r="H174" s="120"/>
      <c r="I174" s="170"/>
      <c r="J174" s="120"/>
      <c r="K174" s="120"/>
      <c r="L174" s="120"/>
      <c r="M174" s="120"/>
      <c r="N174" s="120"/>
      <c r="O174" s="120"/>
      <c r="P174" s="120"/>
    </row>
    <row r="175" spans="2:17" ht="29.25" customHeight="1" x14ac:dyDescent="0.4">
      <c r="C175" s="9"/>
      <c r="D175" s="5">
        <f>COUNTA($D$165:D174)+1</f>
        <v>7</v>
      </c>
      <c r="E175" s="24" t="s">
        <v>79</v>
      </c>
      <c r="F175" s="25" t="s">
        <v>78</v>
      </c>
      <c r="G175" s="169"/>
      <c r="H175" s="120"/>
      <c r="I175" s="170"/>
      <c r="J175" s="120"/>
      <c r="K175" s="120"/>
      <c r="L175" s="120"/>
      <c r="M175" s="120"/>
      <c r="N175" s="120"/>
      <c r="O175" s="120"/>
      <c r="P175" s="120"/>
    </row>
    <row r="176" spans="2:17" ht="29.25" customHeight="1" x14ac:dyDescent="0.4">
      <c r="C176" s="9"/>
      <c r="D176" s="60">
        <f>COUNTA($D$165:D175)+1</f>
        <v>8</v>
      </c>
      <c r="E176" s="31" t="s">
        <v>80</v>
      </c>
      <c r="F176" s="64" t="s">
        <v>134</v>
      </c>
      <c r="G176" s="179"/>
      <c r="H176" s="120"/>
      <c r="I176" s="170"/>
      <c r="J176" s="120"/>
      <c r="K176" s="120"/>
      <c r="L176" s="120"/>
      <c r="M176" s="120"/>
      <c r="N176" s="120"/>
      <c r="O176" s="120"/>
      <c r="P176" s="120"/>
    </row>
    <row r="177" spans="2:17" ht="29.25" customHeight="1" x14ac:dyDescent="0.4">
      <c r="C177" s="9"/>
      <c r="D177" s="7">
        <f>COUNTA($D$165:D176)+1</f>
        <v>9</v>
      </c>
      <c r="E177" s="26" t="s">
        <v>81</v>
      </c>
      <c r="F177" s="27"/>
      <c r="G177" s="12" t="str">
        <f>IF($G$34="就業時間換算","",IFERROR(+G172/G174,""))</f>
        <v/>
      </c>
      <c r="H177" s="13" t="str">
        <f t="shared" ref="H177:P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row>
    <row r="178" spans="2:17" ht="29.25" customHeight="1" x14ac:dyDescent="0.4">
      <c r="C178" s="9"/>
      <c r="D178" s="7">
        <f>COUNTA($D$165:D177)+1</f>
        <v>10</v>
      </c>
      <c r="E178" s="26" t="s">
        <v>82</v>
      </c>
      <c r="F178" s="28"/>
      <c r="G178" s="12" t="str">
        <f>IF($G$34="人数換算","",IFERROR(+G172/G175,""))</f>
        <v/>
      </c>
      <c r="H178" s="13" t="str">
        <f t="shared" ref="H178:P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row>
    <row r="179" spans="2:17" ht="29.25" customHeight="1" x14ac:dyDescent="0.4">
      <c r="C179" s="9"/>
      <c r="D179" s="7">
        <f>COUNTA($D$165:D178)+1</f>
        <v>11</v>
      </c>
      <c r="E179" s="26" t="s">
        <v>83</v>
      </c>
      <c r="F179" s="27" t="s">
        <v>84</v>
      </c>
      <c r="G179" s="14"/>
      <c r="H179" s="56" t="str">
        <f>IFERROR((H177-G177)/G177,"")</f>
        <v/>
      </c>
      <c r="I179" s="57" t="str">
        <f t="shared" ref="I179:P180" si="57">IFERROR((I177-H177)/H177,"")</f>
        <v/>
      </c>
      <c r="J179" s="56" t="str">
        <f t="shared" si="57"/>
        <v/>
      </c>
      <c r="K179" s="56" t="str">
        <f t="shared" si="57"/>
        <v/>
      </c>
      <c r="L179" s="56" t="str">
        <f t="shared" si="57"/>
        <v/>
      </c>
      <c r="M179" s="56" t="str">
        <f t="shared" si="57"/>
        <v/>
      </c>
      <c r="N179" s="56" t="str">
        <f t="shared" si="57"/>
        <v/>
      </c>
      <c r="O179" s="56" t="str">
        <f t="shared" si="57"/>
        <v/>
      </c>
      <c r="P179" s="56" t="str">
        <f t="shared" si="57"/>
        <v/>
      </c>
    </row>
    <row r="180" spans="2:17" ht="29.25" customHeight="1" x14ac:dyDescent="0.4">
      <c r="C180" s="9"/>
      <c r="D180" s="7">
        <f>COUNTA($D$165:D179)+1</f>
        <v>12</v>
      </c>
      <c r="E180" s="26" t="s">
        <v>85</v>
      </c>
      <c r="F180" s="28" t="s">
        <v>86</v>
      </c>
      <c r="G180" s="14"/>
      <c r="H180" s="56" t="str">
        <f>IFERROR((H178-G178)/G178,"")</f>
        <v/>
      </c>
      <c r="I180" s="57" t="str">
        <f t="shared" si="57"/>
        <v/>
      </c>
      <c r="J180" s="56" t="str">
        <f t="shared" si="57"/>
        <v/>
      </c>
      <c r="K180" s="56" t="str">
        <f t="shared" si="57"/>
        <v/>
      </c>
      <c r="L180" s="56" t="str">
        <f t="shared" si="57"/>
        <v/>
      </c>
      <c r="M180" s="56" t="str">
        <f t="shared" si="57"/>
        <v/>
      </c>
      <c r="N180" s="56" t="str">
        <f t="shared" si="57"/>
        <v/>
      </c>
      <c r="O180" s="56" t="str">
        <f t="shared" si="57"/>
        <v/>
      </c>
      <c r="P180" s="56" t="str">
        <f t="shared" si="57"/>
        <v/>
      </c>
    </row>
    <row r="181" spans="2:17" ht="29.25" customHeight="1" x14ac:dyDescent="0.4">
      <c r="C181" s="9"/>
      <c r="D181" s="7">
        <f>COUNTA($D$165:D180)+1</f>
        <v>13</v>
      </c>
      <c r="E181" s="26" t="s">
        <v>87</v>
      </c>
      <c r="F181" s="27"/>
      <c r="G181" s="83" t="str">
        <f>IFERROR(+G173/G176,"")</f>
        <v/>
      </c>
      <c r="H181" s="84" t="str">
        <f>IFERROR(+H173/H176,"")</f>
        <v/>
      </c>
      <c r="I181" s="84" t="str">
        <f t="shared" ref="I181:P181" si="58">IFERROR(+I173/I176,"")</f>
        <v/>
      </c>
      <c r="J181" s="84" t="str">
        <f t="shared" si="58"/>
        <v/>
      </c>
      <c r="K181" s="84" t="str">
        <f t="shared" si="58"/>
        <v/>
      </c>
      <c r="L181" s="84" t="str">
        <f t="shared" si="58"/>
        <v/>
      </c>
      <c r="M181" s="84" t="str">
        <f t="shared" si="58"/>
        <v/>
      </c>
      <c r="N181" s="84" t="str">
        <f t="shared" si="58"/>
        <v/>
      </c>
      <c r="O181" s="84" t="str">
        <f t="shared" si="58"/>
        <v/>
      </c>
      <c r="P181" s="84" t="str">
        <f t="shared" si="58"/>
        <v/>
      </c>
    </row>
    <row r="182" spans="2:17" ht="29.25" customHeight="1" x14ac:dyDescent="0.4">
      <c r="D182" s="7">
        <f>COUNTA($D$165:D181)+1</f>
        <v>14</v>
      </c>
      <c r="E182" s="26" t="s">
        <v>88</v>
      </c>
      <c r="F182" s="27" t="s">
        <v>84</v>
      </c>
      <c r="G182" s="14"/>
      <c r="H182" s="56" t="str">
        <f>IFERROR((H181-G181)/G181,"")</f>
        <v/>
      </c>
      <c r="I182" s="57" t="str">
        <f>IFERROR((I181-H181)/H181,"")</f>
        <v/>
      </c>
      <c r="J182" s="56" t="str">
        <f t="shared" ref="J182:P182" si="59">IFERROR((J181-I181)/I181,"")</f>
        <v/>
      </c>
      <c r="K182" s="56" t="str">
        <f t="shared" si="59"/>
        <v/>
      </c>
      <c r="L182" s="56" t="str">
        <f t="shared" si="59"/>
        <v/>
      </c>
      <c r="M182" s="56" t="str">
        <f t="shared" si="59"/>
        <v/>
      </c>
      <c r="N182" s="56" t="str">
        <f t="shared" si="59"/>
        <v/>
      </c>
      <c r="O182" s="56" t="str">
        <f t="shared" si="59"/>
        <v/>
      </c>
      <c r="P182" s="56" t="str">
        <f t="shared" si="59"/>
        <v/>
      </c>
    </row>
    <row r="183" spans="2:17" x14ac:dyDescent="0.4">
      <c r="E183" s="50"/>
    </row>
    <row r="184" spans="2:17" ht="19.5" thickBot="1" x14ac:dyDescent="0.45">
      <c r="B184" s="82"/>
      <c r="C184" s="54" t="s">
        <v>138</v>
      </c>
      <c r="D184" s="4"/>
      <c r="E184" s="6"/>
      <c r="F184" s="6"/>
      <c r="L184" s="59"/>
    </row>
    <row r="185" spans="2:17" ht="29.25" customHeight="1" thickBot="1" x14ac:dyDescent="0.45">
      <c r="D185" s="155">
        <f>COUNTA($D$184:D184)+1</f>
        <v>1</v>
      </c>
      <c r="E185" s="156" t="s">
        <v>122</v>
      </c>
      <c r="F185" s="157"/>
      <c r="G185" s="158" t="str">
        <f>IF($K$86="","",$K$86)</f>
        <v/>
      </c>
      <c r="M185" s="146" t="s">
        <v>123</v>
      </c>
      <c r="N185" s="58" t="s">
        <v>124</v>
      </c>
      <c r="O185" s="58" t="s">
        <v>125</v>
      </c>
      <c r="P185" s="58" t="str">
        <f>"基準："&amp;$G185</f>
        <v>基準：</v>
      </c>
    </row>
    <row r="186" spans="2:17" ht="29.25" customHeight="1" x14ac:dyDescent="0.4">
      <c r="D186" s="60">
        <f>COUNTA($D$184:D185)+1</f>
        <v>2</v>
      </c>
      <c r="E186" s="62" t="s">
        <v>139</v>
      </c>
      <c r="F186" s="66" t="s">
        <v>103</v>
      </c>
      <c r="G186" s="177"/>
      <c r="M186" s="145" t="s">
        <v>127</v>
      </c>
      <c r="N186" s="145" t="str">
        <f>IF($G$34="就業時間換算","－",IFERROR(((HLOOKUP(DATE(YEAR($E$13)+3,MONTH($E$9),DAY($E$9)),$G190:$P201,7,FALSE))/(HLOOKUP(DATE(YEAR($E$13),MONTH($E$9),DAY($E$9)),$G190:$P201,7,FALSE)))^(1/3)-1,""))</f>
        <v/>
      </c>
      <c r="O186" s="159" t="str">
        <f>IF($G$34="人数換算","－",IFERROR(((HLOOKUP(DATE(YEAR($E$13)+3,MONTH($E$9),DAY($E$9)),$G190:$P201,8,FALSE))/(HLOOKUP(DATE(YEAR($E$13),MONTH($E$9),DAY($E$9)),$G190:$P201,8,FALSE)))^(1/3)-1,""))</f>
        <v/>
      </c>
      <c r="P186" s="188" t="str">
        <f>IFERROR(VLOOKUP($G185,【参考】最低賃金の5年間の年平均の年平均上昇率!$B$4:$C$50,2,FALSE),"")</f>
        <v/>
      </c>
      <c r="Q186" s="148" t="str">
        <f>IF($G$34="人数換算",$N186,IF($G$34="就業時間換算",$O186,""))</f>
        <v/>
      </c>
    </row>
    <row r="187" spans="2:17" ht="29.25" customHeight="1" x14ac:dyDescent="0.4">
      <c r="D187" s="60">
        <f>COUNTA($D$184:D186)+1</f>
        <v>3</v>
      </c>
      <c r="E187" s="62" t="s">
        <v>128</v>
      </c>
      <c r="F187" s="36" t="s">
        <v>103</v>
      </c>
      <c r="G187" s="178"/>
      <c r="M187" s="145" t="s">
        <v>129</v>
      </c>
      <c r="N187" s="145" t="str">
        <f>IF(AND(COUNTA($G195:$P195)&gt;0,SUMIF($G195:$P195,"&lt;&gt;"&amp;"")=0),"－",IFERROR(((HLOOKUP(DATE(YEAR($E$13)+3,MONTH($E$9),DAY($E$9)),$G190:$P201,11,FALSE))/(HLOOKUP(DATE(YEAR($E$13),MONTH($E$9),DAY($E$9)),$G190:$P201,11,FALSE)))^(1/3)-1,""))</f>
        <v/>
      </c>
      <c r="O187" s="160" t="s">
        <v>130</v>
      </c>
      <c r="P187" s="189"/>
    </row>
    <row r="188" spans="2:17" x14ac:dyDescent="0.4">
      <c r="D188" s="1"/>
      <c r="E188" s="76" t="s">
        <v>109</v>
      </c>
      <c r="G188" s="1" t="s">
        <v>131</v>
      </c>
    </row>
    <row r="189" spans="2:17" x14ac:dyDescent="0.4">
      <c r="D189" s="1"/>
      <c r="G189" s="75" t="s">
        <v>51</v>
      </c>
      <c r="H189" s="75" t="s">
        <v>52</v>
      </c>
      <c r="I189" s="75" t="s">
        <v>53</v>
      </c>
      <c r="J189" s="161" t="s">
        <v>54</v>
      </c>
      <c r="K189" s="161"/>
      <c r="L189" s="161"/>
      <c r="M189" s="161"/>
      <c r="N189" s="161"/>
      <c r="O189" s="161"/>
      <c r="P189" s="161"/>
    </row>
    <row r="190" spans="2:17" x14ac:dyDescent="0.4">
      <c r="D190" s="11"/>
      <c r="E190" s="11"/>
      <c r="F190" s="65"/>
      <c r="G190" s="74" t="str">
        <f>IF($I190="","",EDATE(H190,-12))</f>
        <v/>
      </c>
      <c r="H190" s="74" t="str">
        <f>IF($I190="","",EDATE(I190,-12))</f>
        <v/>
      </c>
      <c r="I190" s="74" t="str">
        <f>IF($I$12="","",$I$12)</f>
        <v/>
      </c>
      <c r="J190" s="74" t="str">
        <f>IF($I190="","",EDATE(I190,12))</f>
        <v/>
      </c>
      <c r="K190" s="74" t="str">
        <f t="shared" ref="K190:P190" si="60">IF($I190="","",EDATE(J190,12))</f>
        <v/>
      </c>
      <c r="L190" s="74" t="str">
        <f t="shared" si="60"/>
        <v/>
      </c>
      <c r="M190" s="74" t="str">
        <f t="shared" si="60"/>
        <v/>
      </c>
      <c r="N190" s="74" t="str">
        <f t="shared" si="60"/>
        <v/>
      </c>
      <c r="O190" s="74" t="str">
        <f t="shared" si="60"/>
        <v/>
      </c>
      <c r="P190" s="74" t="str">
        <f t="shared" si="60"/>
        <v/>
      </c>
    </row>
    <row r="191" spans="2:17" ht="29.25" customHeight="1" x14ac:dyDescent="0.4">
      <c r="D191" s="60">
        <f>COUNTA($D$184:D190)+1</f>
        <v>4</v>
      </c>
      <c r="E191" s="31" t="s">
        <v>71</v>
      </c>
      <c r="F191" s="64"/>
      <c r="G191" s="179"/>
      <c r="H191" s="120"/>
      <c r="I191" s="170"/>
      <c r="J191" s="120"/>
      <c r="K191" s="120"/>
      <c r="L191" s="120"/>
      <c r="M191" s="120"/>
      <c r="N191" s="120"/>
      <c r="O191" s="120"/>
      <c r="P191" s="120"/>
    </row>
    <row r="192" spans="2:17" ht="29.25" customHeight="1" x14ac:dyDescent="0.4">
      <c r="C192" s="9"/>
      <c r="D192" s="60">
        <f>COUNTA($D$184:D191)+1</f>
        <v>5</v>
      </c>
      <c r="E192" s="31" t="s">
        <v>72</v>
      </c>
      <c r="F192" s="64"/>
      <c r="G192" s="179"/>
      <c r="H192" s="120"/>
      <c r="I192" s="170"/>
      <c r="J192" s="120"/>
      <c r="K192" s="120"/>
      <c r="L192" s="120"/>
      <c r="M192" s="120"/>
      <c r="N192" s="120"/>
      <c r="O192" s="120"/>
      <c r="P192" s="120"/>
    </row>
    <row r="193" spans="2:16" ht="29.25" customHeight="1" x14ac:dyDescent="0.4">
      <c r="C193" s="9"/>
      <c r="D193" s="5">
        <f>COUNTA($D$184:D192)+1</f>
        <v>6</v>
      </c>
      <c r="E193" s="24" t="s">
        <v>77</v>
      </c>
      <c r="F193" s="23" t="s">
        <v>78</v>
      </c>
      <c r="G193" s="169"/>
      <c r="H193" s="120"/>
      <c r="I193" s="170"/>
      <c r="J193" s="120"/>
      <c r="K193" s="120"/>
      <c r="L193" s="120"/>
      <c r="M193" s="120"/>
      <c r="N193" s="120"/>
      <c r="O193" s="120"/>
      <c r="P193" s="120"/>
    </row>
    <row r="194" spans="2:16" ht="29.25" customHeight="1" x14ac:dyDescent="0.4">
      <c r="C194" s="9"/>
      <c r="D194" s="5">
        <f>COUNTA($D$184:D193)+1</f>
        <v>7</v>
      </c>
      <c r="E194" s="24" t="s">
        <v>79</v>
      </c>
      <c r="F194" s="25" t="s">
        <v>78</v>
      </c>
      <c r="G194" s="169"/>
      <c r="H194" s="120"/>
      <c r="I194" s="170"/>
      <c r="J194" s="120"/>
      <c r="K194" s="120"/>
      <c r="L194" s="120"/>
      <c r="M194" s="120"/>
      <c r="N194" s="120"/>
      <c r="O194" s="120"/>
      <c r="P194" s="120"/>
    </row>
    <row r="195" spans="2:16" ht="29.25" customHeight="1" x14ac:dyDescent="0.4">
      <c r="C195" s="9"/>
      <c r="D195" s="60">
        <f>COUNTA($D$184:D194)+1</f>
        <v>8</v>
      </c>
      <c r="E195" s="31" t="s">
        <v>80</v>
      </c>
      <c r="F195" s="64" t="s">
        <v>134</v>
      </c>
      <c r="G195" s="179"/>
      <c r="H195" s="120"/>
      <c r="I195" s="170"/>
      <c r="J195" s="120"/>
      <c r="K195" s="120"/>
      <c r="L195" s="120"/>
      <c r="M195" s="120"/>
      <c r="N195" s="120"/>
      <c r="O195" s="120"/>
      <c r="P195" s="120"/>
    </row>
    <row r="196" spans="2:16" ht="29.25" customHeight="1" x14ac:dyDescent="0.4">
      <c r="C196" s="9"/>
      <c r="D196" s="7">
        <f>COUNTA($D$184:D195)+1</f>
        <v>9</v>
      </c>
      <c r="E196" s="26" t="s">
        <v>81</v>
      </c>
      <c r="F196" s="27"/>
      <c r="G196" s="12" t="str">
        <f>IF($G$34="就業時間換算","",IFERROR(+G191/G193,""))</f>
        <v/>
      </c>
      <c r="H196" s="13" t="str">
        <f t="shared" ref="H196:P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row>
    <row r="197" spans="2:16" ht="29.25" customHeight="1" x14ac:dyDescent="0.4">
      <c r="C197" s="9"/>
      <c r="D197" s="7">
        <f>COUNTA($D$184:D196)+1</f>
        <v>10</v>
      </c>
      <c r="E197" s="26" t="s">
        <v>82</v>
      </c>
      <c r="F197" s="28"/>
      <c r="G197" s="12" t="str">
        <f>IF($G$34="人数換算","",IFERROR(+G191/G194,""))</f>
        <v/>
      </c>
      <c r="H197" s="13" t="str">
        <f t="shared" ref="H197:P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row>
    <row r="198" spans="2:16" ht="29.25" customHeight="1" x14ac:dyDescent="0.4">
      <c r="C198" s="9"/>
      <c r="D198" s="7">
        <f>COUNTA($D$184:D197)+1</f>
        <v>11</v>
      </c>
      <c r="E198" s="26" t="s">
        <v>83</v>
      </c>
      <c r="F198" s="27" t="s">
        <v>84</v>
      </c>
      <c r="G198" s="14"/>
      <c r="H198" s="56" t="str">
        <f>IFERROR((H196-G196)/G196,"")</f>
        <v/>
      </c>
      <c r="I198" s="57" t="str">
        <f t="shared" ref="I198:P199" si="63">IFERROR((I196-H196)/H196,"")</f>
        <v/>
      </c>
      <c r="J198" s="56" t="str">
        <f t="shared" si="63"/>
        <v/>
      </c>
      <c r="K198" s="56" t="str">
        <f t="shared" si="63"/>
        <v/>
      </c>
      <c r="L198" s="56" t="str">
        <f t="shared" si="63"/>
        <v/>
      </c>
      <c r="M198" s="56" t="str">
        <f t="shared" si="63"/>
        <v/>
      </c>
      <c r="N198" s="56" t="str">
        <f t="shared" si="63"/>
        <v/>
      </c>
      <c r="O198" s="56" t="str">
        <f t="shared" si="63"/>
        <v/>
      </c>
      <c r="P198" s="56" t="str">
        <f t="shared" si="63"/>
        <v/>
      </c>
    </row>
    <row r="199" spans="2:16" ht="29.25" customHeight="1" x14ac:dyDescent="0.4">
      <c r="C199" s="9"/>
      <c r="D199" s="7">
        <f>COUNTA($D$184:D198)+1</f>
        <v>12</v>
      </c>
      <c r="E199" s="26" t="s">
        <v>85</v>
      </c>
      <c r="F199" s="28" t="s">
        <v>86</v>
      </c>
      <c r="G199" s="14"/>
      <c r="H199" s="56" t="str">
        <f>IFERROR((H197-G197)/G197,"")</f>
        <v/>
      </c>
      <c r="I199" s="57" t="str">
        <f t="shared" si="63"/>
        <v/>
      </c>
      <c r="J199" s="56" t="str">
        <f t="shared" si="63"/>
        <v/>
      </c>
      <c r="K199" s="56" t="str">
        <f t="shared" si="63"/>
        <v/>
      </c>
      <c r="L199" s="56" t="str">
        <f t="shared" si="63"/>
        <v/>
      </c>
      <c r="M199" s="56" t="str">
        <f t="shared" si="63"/>
        <v/>
      </c>
      <c r="N199" s="56" t="str">
        <f t="shared" si="63"/>
        <v/>
      </c>
      <c r="O199" s="56" t="str">
        <f t="shared" si="63"/>
        <v/>
      </c>
      <c r="P199" s="56" t="str">
        <f t="shared" si="63"/>
        <v/>
      </c>
    </row>
    <row r="200" spans="2:16" ht="29.25" customHeight="1" x14ac:dyDescent="0.4">
      <c r="C200" s="9"/>
      <c r="D200" s="7">
        <f>COUNTA($D$184:D199)+1</f>
        <v>13</v>
      </c>
      <c r="E200" s="26" t="s">
        <v>87</v>
      </c>
      <c r="F200" s="27"/>
      <c r="G200" s="83" t="str">
        <f>IFERROR(+G192/G195,"")</f>
        <v/>
      </c>
      <c r="H200" s="84" t="str">
        <f>IFERROR(+H192/H195,"")</f>
        <v/>
      </c>
      <c r="I200" s="84" t="str">
        <f t="shared" ref="I200:P200" si="64">IFERROR(+I192/I195,"")</f>
        <v/>
      </c>
      <c r="J200" s="84" t="str">
        <f t="shared" si="64"/>
        <v/>
      </c>
      <c r="K200" s="84" t="str">
        <f t="shared" si="64"/>
        <v/>
      </c>
      <c r="L200" s="84" t="str">
        <f t="shared" si="64"/>
        <v/>
      </c>
      <c r="M200" s="84" t="str">
        <f t="shared" si="64"/>
        <v/>
      </c>
      <c r="N200" s="84" t="str">
        <f t="shared" si="64"/>
        <v/>
      </c>
      <c r="O200" s="84" t="str">
        <f t="shared" si="64"/>
        <v/>
      </c>
      <c r="P200" s="84" t="str">
        <f t="shared" si="64"/>
        <v/>
      </c>
    </row>
    <row r="201" spans="2:16" ht="29.25" customHeight="1" x14ac:dyDescent="0.4">
      <c r="D201" s="7">
        <f>COUNTA($D$184:D200)+1</f>
        <v>14</v>
      </c>
      <c r="E201" s="26" t="s">
        <v>88</v>
      </c>
      <c r="F201" s="27" t="s">
        <v>84</v>
      </c>
      <c r="G201" s="14"/>
      <c r="H201" s="56" t="str">
        <f>IFERROR((H200-G200)/G200,"")</f>
        <v/>
      </c>
      <c r="I201" s="57" t="str">
        <f>IFERROR((I200-H200)/H200,"")</f>
        <v/>
      </c>
      <c r="J201" s="56" t="str">
        <f t="shared" ref="J201:P201" si="65">IFERROR((J200-I200)/I200,"")</f>
        <v/>
      </c>
      <c r="K201" s="56" t="str">
        <f t="shared" si="65"/>
        <v/>
      </c>
      <c r="L201" s="56" t="str">
        <f t="shared" si="65"/>
        <v/>
      </c>
      <c r="M201" s="56" t="str">
        <f t="shared" si="65"/>
        <v/>
      </c>
      <c r="N201" s="56" t="str">
        <f t="shared" si="65"/>
        <v/>
      </c>
      <c r="O201" s="56" t="str">
        <f t="shared" si="65"/>
        <v/>
      </c>
      <c r="P201" s="56" t="str">
        <f t="shared" si="65"/>
        <v/>
      </c>
    </row>
    <row r="202" spans="2:16" x14ac:dyDescent="0.4">
      <c r="E202" s="50"/>
    </row>
    <row r="203" spans="2:16" ht="19.5" x14ac:dyDescent="0.4">
      <c r="B203" s="22" t="s">
        <v>140</v>
      </c>
      <c r="C203" s="77"/>
      <c r="G203" s="11"/>
      <c r="H203" s="11"/>
    </row>
    <row r="204" spans="2:16" x14ac:dyDescent="0.4">
      <c r="C204" s="86" t="s">
        <v>141</v>
      </c>
      <c r="D204" s="86" t="s">
        <v>142</v>
      </c>
      <c r="E204" s="78"/>
      <c r="F204" s="49"/>
    </row>
    <row r="205" spans="2:16" x14ac:dyDescent="0.4">
      <c r="C205" s="9"/>
      <c r="D205" s="80" t="s">
        <v>143</v>
      </c>
      <c r="E205" s="79"/>
      <c r="F205" s="6"/>
    </row>
    <row r="206" spans="2:16" x14ac:dyDescent="0.4">
      <c r="C206" s="9"/>
      <c r="D206" s="80" t="s">
        <v>144</v>
      </c>
      <c r="E206" s="79"/>
      <c r="F206" s="6"/>
    </row>
    <row r="207" spans="2:16" x14ac:dyDescent="0.4">
      <c r="D207" s="81" t="s">
        <v>145</v>
      </c>
      <c r="F207" s="10"/>
    </row>
    <row r="208" spans="2:16" x14ac:dyDescent="0.4">
      <c r="D208" s="134" t="s">
        <v>146</v>
      </c>
      <c r="F208" s="10"/>
    </row>
    <row r="209" spans="2:14" x14ac:dyDescent="0.4">
      <c r="D209" s="134" t="s">
        <v>147</v>
      </c>
      <c r="F209" s="10"/>
    </row>
    <row r="210" spans="2:14" x14ac:dyDescent="0.4">
      <c r="D210" s="134" t="s">
        <v>148</v>
      </c>
      <c r="F210" s="10"/>
    </row>
    <row r="211" spans="2:14" x14ac:dyDescent="0.4">
      <c r="D211" s="134" t="s">
        <v>149</v>
      </c>
      <c r="F211" s="10"/>
    </row>
    <row r="212" spans="2:14" x14ac:dyDescent="0.4">
      <c r="D212" s="134" t="s">
        <v>150</v>
      </c>
      <c r="F212" s="10"/>
    </row>
    <row r="213" spans="2:14" x14ac:dyDescent="0.4">
      <c r="E213" s="6"/>
      <c r="F213" s="6"/>
    </row>
    <row r="214" spans="2:14" ht="19.5" x14ac:dyDescent="0.4">
      <c r="B214" s="22" t="s">
        <v>151</v>
      </c>
      <c r="E214" s="6"/>
      <c r="F214" s="6"/>
    </row>
    <row r="215" spans="2:14" x14ac:dyDescent="0.4">
      <c r="B215" s="8"/>
      <c r="C215" s="80" t="s">
        <v>152</v>
      </c>
    </row>
    <row r="216" spans="2:14" x14ac:dyDescent="0.4">
      <c r="C216" s="42"/>
      <c r="D216" s="7">
        <v>1</v>
      </c>
      <c r="E216" s="45" t="s">
        <v>153</v>
      </c>
      <c r="F216" s="41" t="s">
        <v>154</v>
      </c>
      <c r="G216" s="51" t="s">
        <v>130</v>
      </c>
    </row>
    <row r="217" spans="2:14" x14ac:dyDescent="0.4">
      <c r="D217" s="46">
        <v>2</v>
      </c>
      <c r="E217" s="45" t="s">
        <v>155</v>
      </c>
      <c r="F217" s="41" t="s">
        <v>156</v>
      </c>
      <c r="G217" s="51" t="str">
        <f>IF(OR($E$9="",$E$10="",$E$9&gt;$E$10,$E$10&gt;DATEVALUE("2026/12/31")),"非該当","該当")</f>
        <v>非該当</v>
      </c>
    </row>
    <row r="218" spans="2:14" x14ac:dyDescent="0.4">
      <c r="D218" s="7">
        <v>3</v>
      </c>
      <c r="E218" s="45" t="s">
        <v>157</v>
      </c>
      <c r="F218" s="41" t="s">
        <v>158</v>
      </c>
      <c r="G218" s="51" t="s">
        <v>130</v>
      </c>
      <c r="N218" s="6"/>
    </row>
    <row r="219" spans="2:14" x14ac:dyDescent="0.4">
      <c r="D219" s="7">
        <v>4</v>
      </c>
      <c r="E219" s="45" t="s">
        <v>159</v>
      </c>
      <c r="F219" s="41" t="s">
        <v>160</v>
      </c>
      <c r="G219" s="51" t="s">
        <v>130</v>
      </c>
      <c r="N219" s="6"/>
    </row>
    <row r="220" spans="2:14" x14ac:dyDescent="0.4">
      <c r="D220" s="7">
        <v>5</v>
      </c>
      <c r="E220" s="45" t="s">
        <v>161</v>
      </c>
      <c r="F220" s="41" t="s">
        <v>160</v>
      </c>
      <c r="G220" s="51" t="s">
        <v>130</v>
      </c>
      <c r="N220" s="6"/>
    </row>
    <row r="221" spans="2:14" x14ac:dyDescent="0.4">
      <c r="H221" s="67" t="s">
        <v>162</v>
      </c>
      <c r="I221" s="67">
        <v>2</v>
      </c>
      <c r="J221" s="67">
        <v>3</v>
      </c>
      <c r="K221" s="67">
        <v>4</v>
      </c>
      <c r="L221" s="67">
        <v>5</v>
      </c>
      <c r="M221" s="67">
        <v>6</v>
      </c>
      <c r="N221" s="6"/>
    </row>
    <row r="222" spans="2:14" x14ac:dyDescent="0.4">
      <c r="D222" s="7">
        <v>6</v>
      </c>
      <c r="E222" s="47" t="s">
        <v>163</v>
      </c>
      <c r="F222" s="48" t="s">
        <v>158</v>
      </c>
      <c r="G222" s="52" t="str">
        <f>IF(COUNTIF(H222:M222,"非該当")&gt;0,"非該当","該当")</f>
        <v>非該当</v>
      </c>
      <c r="H222" s="51" t="str">
        <f>IF(OR($G91="",$G91=【参考】業種!$E$2,$G91=【参考】業種!$F$2),"非該当","該当")</f>
        <v>非該当</v>
      </c>
      <c r="I222" s="51" t="str">
        <f>IF($G109="","－",IF(OR($G110="",$G110=【参考】業種!$E$2,$G110=【参考】業種!$F$2),"非該当","該当"))</f>
        <v>－</v>
      </c>
      <c r="J222" s="51" t="str">
        <f>IF($G128="","－",IF(OR($G129="",$G129=【参考】業種!$E$2,$G129=【参考】業種!$F$2),"非該当","該当"))</f>
        <v>－</v>
      </c>
      <c r="K222" s="51" t="str">
        <f>IF($G147="","－",IF(OR($G148="",$G148=【参考】業種!$E$2,$G148=【参考】業種!$F$2),"非該当","該当"))</f>
        <v>－</v>
      </c>
      <c r="L222" s="51" t="str">
        <f>IF($G166="","－",IF(OR($G167="",$G167=【参考】業種!$E$2,$G167=【参考】業種!$F$2),"非該当","該当"))</f>
        <v>－</v>
      </c>
      <c r="M222" s="51" t="str">
        <f>IF($G185="","－",IF(OR($G186="",$G186=【参考】業種!$E$2,$G186=【参考】業種!$F$2),"非該当","該当"))</f>
        <v>－</v>
      </c>
      <c r="N222" s="6"/>
    </row>
    <row r="223" spans="2:14" ht="37.5" x14ac:dyDescent="0.4">
      <c r="D223" s="7">
        <v>7</v>
      </c>
      <c r="E223" s="45" t="s">
        <v>164</v>
      </c>
      <c r="F223" s="41" t="s">
        <v>160</v>
      </c>
      <c r="G223" s="52" t="str">
        <f>IF(COUNTIF(H223:M223,"非該当")&gt;0,"非該当","該当")</f>
        <v>非該当</v>
      </c>
      <c r="H223" s="51" t="str">
        <f>IF(OR($Q$91="",$P$91="",$Q$91&lt;$P$91),"非該当","該当")</f>
        <v>非該当</v>
      </c>
      <c r="I223" s="51" t="str">
        <f>IF($G109="","－",IF(OR($Q$110="",$P$110="",$Q$110&lt;$P$110),"非該当","該当"))</f>
        <v>－</v>
      </c>
      <c r="J223" s="51" t="str">
        <f>IF($G128="","－",IF(OR($Q$129="",$P$129="",$Q$129&lt;$P$129),"非該当","該当"))</f>
        <v>－</v>
      </c>
      <c r="K223" s="51" t="str">
        <f>IF($G147="","－",IF(OR($Q$148="",$P$148="",$Q$148&lt;$P$148),"非該当","該当"))</f>
        <v>－</v>
      </c>
      <c r="L223" s="51" t="str">
        <f>IF($G166="","－",IF(OR($Q$167="",$P$167="",$Q$167&lt;$P$167),"非該当","該当"))</f>
        <v>－</v>
      </c>
      <c r="M223" s="51" t="str">
        <f>IF($G185="","－",IF(OR($Q$186="",$P$186="",$Q$186&lt;$P$186),"非該当","該当"))</f>
        <v>－</v>
      </c>
      <c r="N223" s="6"/>
    </row>
    <row r="224" spans="2:14" ht="37.5" x14ac:dyDescent="0.4">
      <c r="D224" s="7">
        <v>8</v>
      </c>
      <c r="E224" s="45" t="s">
        <v>165</v>
      </c>
      <c r="F224" s="41" t="s">
        <v>160</v>
      </c>
      <c r="G224" s="52" t="str">
        <f>IF(COUNTIF(H224:M224,"非該当")&gt;0,"非該当","該当")</f>
        <v>非該当</v>
      </c>
      <c r="H224" s="51" t="str">
        <f>IF($N92="－","－",IF(OR($N$92="",$P$91="",$N$92&lt;$P$91),"非該当","該当"))</f>
        <v>非該当</v>
      </c>
      <c r="I224" s="51" t="str">
        <f>IF(OR($G109="",N111="－"),"－",IF(OR($N$111="",$P$110="",$N$111&lt;$P$110),"非該当","該当"))</f>
        <v>－</v>
      </c>
      <c r="J224" s="51" t="str">
        <f>IF(OR($G128="",$N130="－"),"－",IF(OR($N$130="",$P$129="",$N$130&lt;$P$129),"非該当","該当"))</f>
        <v>－</v>
      </c>
      <c r="K224" s="51" t="str">
        <f>IF(OR($G147="",$N149="－"),"－",IF(OR($N$149="",$P$148="",$N$149&lt;$P$148),"非該当","該当"))</f>
        <v>－</v>
      </c>
      <c r="L224" s="51" t="str">
        <f>IF(OR($G166="",$N168="－"),"－",IF(OR($N$168="",$P$167="",$N$168&lt;$P$167),"非該当","該当"))</f>
        <v>－</v>
      </c>
      <c r="M224" s="51" t="str">
        <f>IF(OR($G185="",$N187="－"),"－",IF(OR($N$187="",$P$186="",$N$187&lt;$P$186),"非該当","該当"))</f>
        <v>－</v>
      </c>
      <c r="N224" s="6"/>
    </row>
    <row r="225" spans="4:14" ht="37.5" x14ac:dyDescent="0.4">
      <c r="D225" s="7">
        <v>9</v>
      </c>
      <c r="E225" s="45" t="s">
        <v>166</v>
      </c>
      <c r="F225" s="41" t="s">
        <v>167</v>
      </c>
      <c r="G225" s="51" t="s">
        <v>130</v>
      </c>
      <c r="J225" s="55"/>
      <c r="N225" s="6"/>
    </row>
  </sheetData>
  <sheetProtection algorithmName="SHA-512" hashValue="kq26WgYdCUvwejTPGrzpZsGVucnrvUCBMzX+fFvTU2J0LbWpJMV5IX5FiBOBAVKbFs53G0HThbKERwlKu8Kk9Q==" saltValue="SidMq8lemnuCotPd7bG3Aw==" spinCount="100000" sheet="1" objects="1" scenarios="1"/>
  <dataConsolidate/>
  <mergeCells count="6">
    <mergeCell ref="P91:P92"/>
    <mergeCell ref="P110:P111"/>
    <mergeCell ref="P129:P130"/>
    <mergeCell ref="P148:P149"/>
    <mergeCell ref="P167:P168"/>
    <mergeCell ref="P186:P187"/>
  </mergeCells>
  <phoneticPr fontId="1"/>
  <conditionalFormatting sqref="G225 G216:G220 G222:M224">
    <cfRule type="expression" dxfId="59" priority="10">
      <formula>G216="非該当"</formula>
    </cfRule>
  </conditionalFormatting>
  <conditionalFormatting sqref="D109:P125">
    <cfRule type="expression" dxfId="58" priority="6">
      <formula>$G$86=""</formula>
    </cfRule>
  </conditionalFormatting>
  <conditionalFormatting sqref="D128:P144">
    <cfRule type="expression" dxfId="57" priority="5">
      <formula>$H$86=""</formula>
    </cfRule>
  </conditionalFormatting>
  <conditionalFormatting sqref="D147:P163">
    <cfRule type="expression" dxfId="56" priority="4">
      <formula>$I$86=""</formula>
    </cfRule>
  </conditionalFormatting>
  <conditionalFormatting sqref="D166:P182">
    <cfRule type="expression" dxfId="55" priority="3">
      <formula>$J$86=""</formula>
    </cfRule>
  </conditionalFormatting>
  <conditionalFormatting sqref="D185:P201">
    <cfRule type="expression" dxfId="54" priority="2">
      <formula>$K$86=""</formula>
    </cfRule>
  </conditionalFormatting>
  <conditionalFormatting sqref="C5:F5">
    <cfRule type="expression" dxfId="53" priority="1">
      <formula>$C$5&lt;&gt;""</formula>
    </cfRule>
  </conditionalFormatting>
  <conditionalFormatting sqref="D36:P36 D39:P39 D41:P41 D45:P45 D75:P75 D77:P77 D81:P81 D99:P99 D102:P102 D104:P104 D118:P118 D121:P121 D123:P123 D137:P137 D140:P140 D142:P142 D156:P156 D159:P159 D161:P161 D175:P175 D178:P178 D180:P180 D194:P194 D197:P197 D199:P199 D72:P72">
    <cfRule type="expression" dxfId="52" priority="8">
      <formula>$G$34&lt;&gt;"就業時間換算"</formula>
    </cfRule>
  </conditionalFormatting>
  <conditionalFormatting sqref="D35:P35 D38:P38 D40:P40 D44:P44 D71:P71 D74:P74 D76:P76 D80:P80 D98:P98 D101:P101 D103:P103 D117:P117 D120:P120 D122:P122 D136:P136 D139:P139 D141:P141 D155:P155 D158:P158 D160:P160 D174:P174 D177:P177 D179:P179 D193:P193 D196:P196 D198:P198">
    <cfRule type="expression" dxfId="51" priority="7">
      <formula>$G$34&lt;&gt;"人数換算"</formula>
    </cfRule>
  </conditionalFormatting>
  <conditionalFormatting sqref="G27:P33 G35:P45 G64:P81 G96:P106 G115:P125 G134:P144 G153:P163 G172:P182 G191:P201">
    <cfRule type="expression" dxfId="50" priority="9">
      <formula>G$13="－"</formula>
    </cfRule>
  </conditionalFormatting>
  <dataValidations count="14">
    <dataValidation type="list" allowBlank="1" showInputMessage="1" showErrorMessage="1" sqref="E12" xr:uid="{BD1C94E6-8797-49DE-B22A-397B6970AE94}">
      <formula1>$G$12:$P$12</formula1>
    </dataValidation>
    <dataValidation type="list" imeMode="halfAlpha" allowBlank="1" showInputMessage="1" showErrorMessage="1" sqref="G34" xr:uid="{273A2D65-EFC8-448C-B297-834E70EE2E14}">
      <formula1>"人数換算,就業時間換算"</formula1>
    </dataValidation>
    <dataValidation type="list" allowBlank="1" showInputMessage="1" showErrorMessage="1" sqref="G92" xr:uid="{A87178DE-76F5-444B-8365-C1BE756B756A}">
      <formula1>INDIRECT($G$91)</formula1>
    </dataValidation>
    <dataValidation type="list" allowBlank="1" showInputMessage="1" showErrorMessage="1" sqref="G111" xr:uid="{86DB86A6-C493-4266-8BA5-B1AA47A7FEAF}">
      <formula1>INDIRECT($G$110)</formula1>
    </dataValidation>
    <dataValidation type="list" allowBlank="1" showInputMessage="1" showErrorMessage="1" sqref="G130" xr:uid="{9D2D5803-2714-4577-B664-68CF871B26BC}">
      <formula1>INDIRECT($G$129)</formula1>
    </dataValidation>
    <dataValidation type="list" allowBlank="1" showInputMessage="1" showErrorMessage="1" sqref="G149" xr:uid="{137F11E6-CE14-4214-B02A-B0196CA487D0}">
      <formula1>INDIRECT($G$148)</formula1>
    </dataValidation>
    <dataValidation type="list" allowBlank="1" showInputMessage="1" showErrorMessage="1" sqref="G168" xr:uid="{7E8EA8D8-872E-4771-BA95-59D46C07AB57}">
      <formula1>INDIRECT($G$167)</formula1>
    </dataValidation>
    <dataValidation type="list" allowBlank="1" showInputMessage="1" showErrorMessage="1" sqref="G187" xr:uid="{8EBBDB42-10CC-44A8-B8A2-CB9A5D0A54F5}">
      <formula1>INDIRECT($G$186)</formula1>
    </dataValidation>
    <dataValidation type="list" allowBlank="1" showInputMessage="1" showErrorMessage="1" sqref="G57" xr:uid="{30611B72-E2E5-4A5C-A111-1F84ECDDEFF5}">
      <formula1>INDIRECT($G$56)</formula1>
    </dataValidation>
    <dataValidation operator="lessThanOrEqual" allowBlank="1" showInputMessage="1" showErrorMessage="1" sqref="E9" xr:uid="{2591096C-46A8-4844-A4D1-48FA1144B076}"/>
    <dataValidation type="date" allowBlank="1" showInputMessage="1" showErrorMessage="1" error="補助事業期間内（2026年12月31日まで）の日付を入力してください" sqref="E10" xr:uid="{65FCD69C-9996-4A15-AC10-9F38C06D7BE5}">
      <formula1>45412</formula1>
      <formula2>46387</formula2>
    </dataValidation>
    <dataValidation operator="greaterThanOrEqual" allowBlank="1" showInputMessage="1" showErrorMessage="1" error="2024年3月1日以降の日付を入力ください" sqref="E7" xr:uid="{179A09D4-E619-49D1-9BCC-714DFCFBCC1D}"/>
    <dataValidation imeMode="halfAlpha" allowBlank="1" showInputMessage="1" showErrorMessage="1" sqref="G16:I24 G42:P42 G191:P195 G64:P69 G105:P105 G78:P78 G48:I51 G172:P176 G96:P100 G143:P143 G115:P119 G162:P162 G134:P138 G181:P181 G153:P157 G200:P200 G124:P124 G35:P37 G71:P73 G82 G27:P32" xr:uid="{D35D0CA7-365A-4296-B587-F899B633051E}"/>
    <dataValidation type="list" allowBlank="1" showInputMessage="1" showErrorMessage="1" sqref="G54:G55" xr:uid="{DD46709C-5185-45C6-B807-641C7ACE01ED}">
      <formula1>"該当,非該当"</formula1>
    </dataValidation>
  </dataValidations>
  <hyperlinks>
    <hyperlink ref="H54" r:id="rId1" xr:uid="{D37638B7-E6C5-451B-81E1-F0B085453611}"/>
    <hyperlink ref="H55" r:id="rId2" xr:uid="{7C859606-287D-4168-8F94-0A86A03663E9}"/>
    <hyperlink ref="E58" r:id="rId3" xr:uid="{0AEEEAAB-9EDF-400A-918F-B069892B6259}"/>
    <hyperlink ref="E93" r:id="rId4" xr:uid="{8A5CB774-F58A-42EE-A861-C2338D5B8ED8}"/>
    <hyperlink ref="E112" r:id="rId5" xr:uid="{FC9F66F7-3CFD-47B7-B5F6-F0F3CB801C11}"/>
    <hyperlink ref="E131" r:id="rId6" xr:uid="{063010EA-2BD2-4CD7-BA77-C90CA75BB871}"/>
    <hyperlink ref="E150" r:id="rId7" xr:uid="{2A699EC1-8A24-43BA-B5E2-04490111EA6B}"/>
    <hyperlink ref="E169" r:id="rId8" xr:uid="{BE4B63BB-B2B5-48C4-B798-C1E73CD6C07F}"/>
    <hyperlink ref="E188" r:id="rId9" xr:uid="{5F499C96-8CA8-4AE9-A07D-234423174171}"/>
    <hyperlink ref="Q50" r:id="rId10" xr:uid="{4F2D33FB-B103-478F-9039-E28AF9B0CBBD}"/>
    <hyperlink ref="Q48" r:id="rId11" xr:uid="{7F6E47B2-1F15-45A5-8FB0-BDA535DCAF3F}"/>
    <hyperlink ref="Q51" r:id="rId12" xr:uid="{86629276-33CF-49D8-B2C4-70C515ADEE56}"/>
  </hyperlinks>
  <pageMargins left="0.23622047244094491" right="0.23622047244094491" top="0.74803149606299213" bottom="0.74803149606299213" header="0.31496062992125984" footer="0.31496062992125984"/>
  <pageSetup paperSize="9" scale="36" fitToHeight="0" orientation="portrait" r:id="rId13"/>
  <drawing r:id="rId14"/>
  <extLst>
    <ext xmlns:x14="http://schemas.microsoft.com/office/spreadsheetml/2009/9/main" uri="{CCE6A557-97BC-4b89-ADB6-D9C93CAAB3DF}">
      <x14:dataValidations xmlns:xm="http://schemas.microsoft.com/office/excel/2006/main" count="3">
        <x14:dataValidation type="list" allowBlank="1" showInputMessage="1" showErrorMessage="1" xr:uid="{6AC884DB-7CED-421E-8653-E2F6FD079461}">
          <x14:formula1>
            <xm:f>【参考】業種!$G$2:$X$2</xm:f>
          </x14:formula1>
          <xm:sqref>G91 G110 G129 G148 G167 G186</xm:sqref>
        </x14:dataValidation>
        <x14:dataValidation type="list" allowBlank="1" showInputMessage="1" showErrorMessage="1" xr:uid="{DB8E7C71-DB9E-4A8F-A5F1-7F8B5432EF93}">
          <x14:formula1>
            <xm:f>【参考】業種!$E$2:$X$2</xm:f>
          </x14:formula1>
          <xm:sqref>G56</xm:sqref>
        </x14:dataValidation>
        <x14:dataValidation type="list" allowBlank="1" showInputMessage="1" showErrorMessage="1" xr:uid="{5F92E2FD-93BF-4DB7-820C-99C0FC667F86}">
          <x14:formula1>
            <xm:f>【参考】最低賃金の5年間の年平均の年平均上昇率!$B$4:$B$50</xm:f>
          </x14:formula1>
          <xm:sqref>H86:K86 G85:G86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21df260-52e9-4da6-a72a-d9dfb1f5556b" xsi:nil="true"/>
    <lcf76f155ced4ddcb4097134ff3c332f xmlns="70733d66-83d5-48d3-890d-bf0e05cb915a">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D04ABFB2F5853E45A5E1E8359479D2F5" ma:contentTypeVersion="14" ma:contentTypeDescription="新しいドキュメントを作成します。" ma:contentTypeScope="" ma:versionID="6fcccb259e6663590798a0ab43642f83">
  <xsd:schema xmlns:xsd="http://www.w3.org/2001/XMLSchema" xmlns:xs="http://www.w3.org/2001/XMLSchema" xmlns:p="http://schemas.microsoft.com/office/2006/metadata/properties" xmlns:ns2="70733d66-83d5-48d3-890d-bf0e05cb915a" xmlns:ns3="e21df260-52e9-4da6-a72a-d9dfb1f5556b" targetNamespace="http://schemas.microsoft.com/office/2006/metadata/properties" ma:root="true" ma:fieldsID="77443c042cdec217494c15119024def7" ns2:_="" ns3:_="">
    <xsd:import namespace="70733d66-83d5-48d3-890d-bf0e05cb915a"/>
    <xsd:import namespace="e21df260-52e9-4da6-a72a-d9dfb1f5556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733d66-83d5-48d3-890d-bf0e05cb915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21df260-52e9-4da6-a72a-d9dfb1f5556b"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15ae60ca-091e-4d95-8883-a0ee69a312d9}" ma:internalName="TaxCatchAll" ma:showField="CatchAllData" ma:web="e21df260-52e9-4da6-a72a-d9dfb1f555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DF15E4E-CAC3-430F-8E12-750A8F3C8E65}">
  <ds:schemaRefs>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schemas.microsoft.com/office/2006/metadata/properties"/>
    <ds:schemaRef ds:uri="e21df260-52e9-4da6-a72a-d9dfb1f5556b"/>
    <ds:schemaRef ds:uri="70733d66-83d5-48d3-890d-bf0e05cb915a"/>
    <ds:schemaRef ds:uri="http://www.w3.org/XML/1998/namespace"/>
    <ds:schemaRef ds:uri="http://purl.org/dc/dcmitype/"/>
    <ds:schemaRef ds:uri="f7509037-eb30-442c-93c9-734b73738437"/>
    <ds:schemaRef ds:uri="2386446a-c0b8-475b-98d2-f559b15829c5"/>
  </ds:schemaRefs>
</ds:datastoreItem>
</file>

<file path=customXml/itemProps2.xml><?xml version="1.0" encoding="utf-8"?>
<ds:datastoreItem xmlns:ds="http://schemas.openxmlformats.org/officeDocument/2006/customXml" ds:itemID="{BCAEFDA5-712D-4DAA-8A39-32D3DDCE2F9F}">
  <ds:schemaRefs>
    <ds:schemaRef ds:uri="http://schemas.microsoft.com/sharepoint/v3/contenttype/forms"/>
  </ds:schemaRefs>
</ds:datastoreItem>
</file>

<file path=customXml/itemProps3.xml><?xml version="1.0" encoding="utf-8"?>
<ds:datastoreItem xmlns:ds="http://schemas.openxmlformats.org/officeDocument/2006/customXml" ds:itemID="{67636160-F19B-4D8B-838A-C73FBA1548CB}"/>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16</vt:i4>
      </vt:variant>
      <vt:variant>
        <vt:lpstr>名前付き一覧</vt:lpstr>
      </vt:variant>
      <vt:variant>
        <vt:i4>30</vt:i4>
      </vt:variant>
    </vt:vector>
  </HeadingPairs>
  <TitlesOfParts>
    <vt:vector size="46" baseType="lpstr">
      <vt:lpstr>記入要領</vt:lpstr>
      <vt:lpstr>①申請者情報</vt:lpstr>
      <vt:lpstr>②補助事業情報</vt:lpstr>
      <vt:lpstr>③経費明細書</vt:lpstr>
      <vt:lpstr>＞コンソーシアム形式で使用する場合に入力するシート</vt:lpstr>
      <vt:lpstr>②補助事業情報(事業者2)</vt:lpstr>
      <vt:lpstr>②補助事業情報(事業者3)</vt:lpstr>
      <vt:lpstr>②補助事業情報(事業者4)</vt:lpstr>
      <vt:lpstr>②補助事業情報(事業者5)</vt:lpstr>
      <vt:lpstr>②補助事業情報(事業者6)</vt:lpstr>
      <vt:lpstr>②補助事業情報(事業者7)</vt:lpstr>
      <vt:lpstr>②補助事業情報(事業者8)</vt:lpstr>
      <vt:lpstr>②補助事業情報(事業者9)</vt:lpstr>
      <vt:lpstr>②補助事業情報(事業者10)</vt:lpstr>
      <vt:lpstr>【参考】業種</vt:lpstr>
      <vt:lpstr>【参考】最低賃金の5年間の年平均の年平均上昇率</vt:lpstr>
      <vt:lpstr>A_農業・林業</vt:lpstr>
      <vt:lpstr>B_漁業</vt:lpstr>
      <vt:lpstr>C_鉱業・採石業・砂利採取業</vt:lpstr>
      <vt:lpstr>D_建設業</vt:lpstr>
      <vt:lpstr>E_製造業</vt:lpstr>
      <vt:lpstr>F_電気・ガス・熱供給・水道業</vt:lpstr>
      <vt:lpstr>G_情報通信業</vt:lpstr>
      <vt:lpstr>H_運輸業・郵便業</vt:lpstr>
      <vt:lpstr>I_卸売業・小売業</vt:lpstr>
      <vt:lpstr>J_金融業・保険業</vt:lpstr>
      <vt:lpstr>K_不動産業・物品賃貸業</vt:lpstr>
      <vt:lpstr>L_学術研究・専門・技術サービス業</vt:lpstr>
      <vt:lpstr>M_宿泊業・飲食サービス業</vt:lpstr>
      <vt:lpstr>N_生活関連サービス業・娯楽業</vt:lpstr>
      <vt:lpstr>O_教育・学習支援業</vt:lpstr>
      <vt:lpstr>P_医療・福祉</vt:lpstr>
      <vt:lpstr>②補助事業情報!Print_Area</vt:lpstr>
      <vt:lpstr>'②補助事業情報(事業者10)'!Print_Area</vt:lpstr>
      <vt:lpstr>'②補助事業情報(事業者2)'!Print_Area</vt:lpstr>
      <vt:lpstr>'②補助事業情報(事業者3)'!Print_Area</vt:lpstr>
      <vt:lpstr>'②補助事業情報(事業者4)'!Print_Area</vt:lpstr>
      <vt:lpstr>'②補助事業情報(事業者5)'!Print_Area</vt:lpstr>
      <vt:lpstr>'②補助事業情報(事業者6)'!Print_Area</vt:lpstr>
      <vt:lpstr>'②補助事業情報(事業者7)'!Print_Area</vt:lpstr>
      <vt:lpstr>'②補助事業情報(事業者8)'!Print_Area</vt:lpstr>
      <vt:lpstr>'②補助事業情報(事業者9)'!Print_Area</vt:lpstr>
      <vt:lpstr>Q_複合サービス事業</vt:lpstr>
      <vt:lpstr>R_サービス業_他に分類されないもの</vt:lpstr>
      <vt:lpstr>S_公務_他に分類されるものを除く</vt:lpstr>
      <vt:lpstr>T_分類不能の産業</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2024-04-04T02:42:53Z</dcterms:created>
  <dcterms:modified xsi:type="dcterms:W3CDTF">2024-04-04T03:12:53Z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0x010100D04ABFB2F5853E45A5E1E8359479D2F5</vt:lpwstr>
  </property>
  <property fmtid="{D5CDD505-2E9C-101B-9397-08002B2CF9AE}" pid="3" name="MediaServiceImageTags">
    <vt:lpwstr/>
  </property>
</Properties>
</file>